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8800" windowHeight="12045" tabRatio="553"/>
  </bookViews>
  <sheets>
    <sheet name="свод" sheetId="7" r:id="rId1"/>
    <sheet name="справочник" sheetId="3" r:id="rId2"/>
  </sheets>
  <definedNames>
    <definedName name="_xlnm._FilterDatabase" localSheetId="0" hidden="1">свод!$A$4:$O$49</definedName>
    <definedName name="_xlnm._FilterDatabase" localSheetId="1" hidden="1">справочник!$A$1:$E$95</definedName>
    <definedName name="_xlnm.Print_Titles" localSheetId="0">свод!$4:$5</definedName>
    <definedName name="_xlnm.Print_Area" localSheetId="0">свод!$A$1:$R$53</definedName>
  </definedNames>
  <calcPr calcId="144525" fullCalcOnLoad="1"/>
</workbook>
</file>

<file path=xl/sharedStrings.xml><?xml version="1.0" encoding="utf-8"?>
<sst xmlns="http://schemas.openxmlformats.org/spreadsheetml/2006/main" count="406" uniqueCount="162">
  <si>
    <t>Отчет о фактическом исполнении государственных заданий краевыми государственными учреждениями за 2022 год</t>
  </si>
  <si>
    <t>Наименование учреждения, оказывающего услугу (выполняющего работу)</t>
  </si>
  <si>
    <t>ИНН учреждения, оказывающего услугу (выполняющего работу)</t>
  </si>
  <si>
    <t>Код государственной услуги (работы)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</si>
  <si>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</si>
  <si>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</si>
  <si>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</si>
  <si>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</si>
  <si>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Ед.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</si>
  <si>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</si>
  <si>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</si>
  <si>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гос. задания по каждому показателю</t>
  </si>
  <si>
    <t>Сводная оценка выполнения гос. задания по  показателям (качества, объема)</t>
  </si>
  <si>
    <t>Причины отклонений значений от запланированных</t>
  </si>
  <si>
    <t>Источник информации о фактическом значении показателя</t>
  </si>
  <si>
    <t xml:space="preserve">Оценка итоговая расчетная </t>
  </si>
  <si>
    <t>количество услуг</t>
  </si>
  <si>
    <t>Оценка итоговая по каждой услуге (работе)</t>
  </si>
  <si>
    <t>Оценка итоговая по учреждению</t>
  </si>
  <si>
    <t>Краевое государственное бюджетное учреждение социального обслуживания "Комплексный центр социального обслуживания населения "Дивногорский"</t>
  </si>
  <si>
    <t>АЭ25</t>
  </si>
  <si>
    <t>Предоставление социального обслуживания в полустационарной форме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</si>
  <si>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услуга</t>
  </si>
  <si>
    <t>Показатель качества</t>
  </si>
  <si>
    <t>1.Доля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</si>
  <si>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%</t>
  </si>
  <si>
    <t>Регистр получателей социальных услуг</t>
  </si>
  <si>
    <t>2. Количество нарушений санитарного законодательства в отчетном году, выявленных при проведении проверок</t>
  </si>
  <si>
    <t>единицы</t>
  </si>
  <si>
    <t>акты проверок (предписаний) надзорных органов</t>
  </si>
  <si>
    <t>3.Удовлетворенность получателей социальных услуг в оказанных социальных услугах</t>
  </si>
  <si>
    <t>информация учредителя (отчет о проведении "Декады качества")</t>
  </si>
  <si>
    <t>4. Укомплектование организации специалистами, оказывающими социальные услуги</t>
  </si>
  <si>
    <t>штатное расписание; среднесписочная численность за год, чел</t>
  </si>
  <si>
    <t>5. Доступность получения социальных услуг в организации</t>
  </si>
  <si>
    <t>информация учреждения</t>
  </si>
  <si>
    <t xml:space="preserve">6. Повышение качества социальных услуг и эффективности их оказания </t>
  </si>
  <si>
    <t>Показатель объема</t>
  </si>
  <si>
    <t xml:space="preserve">1. Численность граждан, получивших социальные услуги </t>
  </si>
  <si>
    <t>чел.</t>
  </si>
  <si>
    <t>АЭ21</t>
  </si>
  <si>
    <t>АЭ26</t>
  </si>
  <si>
    <t>Предоставление социального обслуживания в форме социального обслуживания на дому включая оказание социально-бытовых услуг, социально-медицинских услуг, социально-психологических услуг,
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
имеющих ограничения жизнедеятельности, в т.ч. детей-инвалидов, срочных социальных услуг</t>
  </si>
  <si>
    <t>2.Удовлетворенность получателей социальных услуг в оказанных социальных услугах</t>
  </si>
  <si>
    <t>3. Укомплектование организации специалистами, оказывающими социальные услуги</t>
  </si>
  <si>
    <t xml:space="preserve">4. Повышение качества социальных услуг и эффективности их оказания </t>
  </si>
  <si>
    <t>АЭ22</t>
  </si>
  <si>
    <t>АЭ27</t>
  </si>
  <si>
    <t>АЭ24</t>
  </si>
  <si>
    <t>Предоставление социального обслуживания в стационарной форме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т.ч. детей-инвалидов</t>
  </si>
  <si>
    <t>АЭ20</t>
  </si>
  <si>
    <t>Итого:</t>
  </si>
  <si>
    <t xml:space="preserve">Численность граждан, получивших социальные услуги </t>
  </si>
  <si>
    <t>Директор учреждения</t>
  </si>
  <si>
    <t xml:space="preserve">                       О.В. Чикунова</t>
  </si>
  <si>
    <t>(подпись)</t>
  </si>
  <si>
    <t>м.п.</t>
  </si>
  <si>
    <t>Краевое государственное бюджетное учреждение социального обслуживания «Березовский детский дом-интернат для умственно отсталых детей»</t>
  </si>
  <si>
    <t>дди</t>
  </si>
  <si>
    <t>Краевое государственное бюджетное учреждение социального обслуживания «Большемуртинский детский дом-интернат для умственно отсталых детей»</t>
  </si>
  <si>
    <t>Краевое государственное бюджетное учреждение социального обслуживания «Красноярский детский дом-интернат № 3 для умственно отсталых детей»</t>
  </si>
  <si>
    <t>Краевое государственное бюджетное учреждение социального обслуживания «Красноярский детский дом-интернат № 4 для умственно отсталых детей»</t>
  </si>
  <si>
    <t>Краевое государственное бюджетное учреждение социального обслуживания «Шумковский детский дом-интернат для умственно отсталых детей»</t>
  </si>
  <si>
    <t>Краевое государственное бюджетное учреждение социального обслуживания «Красноярский дом-интернат № 1 для граждан пожилого возраста и инвалидов»</t>
  </si>
  <si>
    <t>дио</t>
  </si>
  <si>
    <t>Краевое государственное бюджетное учреждение социального обслуживания «Красноярский дом-интернат № 2 для ветеранов войны и труда»</t>
  </si>
  <si>
    <t>Краевое государственное бюджетное учреждение социального обслуживания «Иланский дом-интернат для граждан пожилого возраста и инвалидов»</t>
  </si>
  <si>
    <t>Краевое государственное бюджетное учреждение социального обслуживания «Ачинский дом-интернат для граждан пожилого возраста и инвалидов»</t>
  </si>
  <si>
    <t>Краевое государственное бюджетное учреждение социального обслуживания «Минусинский дом-интернат для граждан пожилого возраста и инвалидов»</t>
  </si>
  <si>
    <t>Краевое государственное бюджетное учреждение социального обслуживания «Саянский дом-интернат для граждан пожилого возраста и инвалидов»</t>
  </si>
  <si>
    <t>Краевое государственное бюджетное учреждение социального обслуживания «Степановский дом-интернат для граждан пожилого возраста и инвалидов»</t>
  </si>
  <si>
    <t>Краевое государственное бюджетное учреждение социального обслуживания «Дом милосердия для ветеранов войны и труда»</t>
  </si>
  <si>
    <t>Краевое государственное бюджетное учреждение социального обслуживания «Краевой геронтологический центр»</t>
  </si>
  <si>
    <t>Краевое государственное бюджетное учреждение социального обслуживания «Енисейский дом-интернат специального типа»</t>
  </si>
  <si>
    <t>спец</t>
  </si>
  <si>
    <t>Краевое государственное бюджетное учреждение социального обслуживания «Агульский психоневрологический интернат»</t>
  </si>
  <si>
    <t>псих</t>
  </si>
  <si>
    <t>Краевое государственное бюджетное учреждение социального обслуживания «Боготольский психоневрологический интернат»</t>
  </si>
  <si>
    <t>Краевое государственное бюджетное учреждение социального обслуживания «Дзержинский   психоневрологический интернат»</t>
  </si>
  <si>
    <t>Краевое государственное бюджетное учреждение социального обслуживания «Ирбейский психоневрологический интернат»</t>
  </si>
  <si>
    <t>Краевое государственное бюджетное учреждение социального обслуживания «Канский психоневрологический интернат»</t>
  </si>
  <si>
    <t>Краевое государственное бюджетное учреждение социального обслуживания «Козульский психоневрологический интернат»</t>
  </si>
  <si>
    <t>Краевое государственное бюджетное учреждение социального обслуживания «Маганский психоневрологический интернат»</t>
  </si>
  <si>
    <t>Краевое государственное бюджетное учреждение социального обслуживания «Петропавловский психоневрологический интернат»</t>
  </si>
  <si>
    <t>Краевое государственное бюджетное учреждение социального обслуживания «Тинской психоневрологический интернат»</t>
  </si>
  <si>
    <t>Краевое государственное бюджетное учреждение социального обслуживания «Шарыповский психоневрологический интернат»</t>
  </si>
  <si>
    <t>Краевое государственное бюджетное учреждение социального обслуживания «Шилинский психоневрологический интернат»</t>
  </si>
  <si>
    <t>Краевое государственное бюджетное учреждение социального обслуживания «Боготольский дом-интернат малой вместимости для граждан пожилого возраста и инвалидов»</t>
  </si>
  <si>
    <t>дим</t>
  </si>
  <si>
    <t>Краевое государственное бюджетное учреждение социального обслуживания «Балахтинский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</si>
  <si>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«Большемуртинский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</si>
  <si>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«Богучанский дом-интернат для граждан пожилого возраста и инвалидов»</t>
  </si>
  <si>
    <t>Краевое государственное бюджетное учреждение социального обслуживания «Дзержинский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</si>
  <si>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«Ермаковский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</si>
  <si>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«Каратузский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</si>
  <si>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«Курагинский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</si>
  <si>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«Новоселовский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</si>
  <si>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«Тасеевский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</si>
  <si>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«Тюхтетский дом-интернат малой вместимости для граждан пожилого возраста и инвалидов»</t>
  </si>
  <si>
    <t>Краевое государственное бюджетное учреждение социального обслуживания «Железногорский дом-интернат для граждан пожилого возраста и инвалидов»</t>
  </si>
  <si>
    <t>Краевое государственное бюджетное учреждение социального обслуживания «Уярский дом-интернат для граждан пожилого возраста и инвалидов»</t>
  </si>
  <si>
    <t>Краевое государственное бюджетное учреждение социального обслуживания «Социально-реабилитационный центр для несовершеннолетних «Канский»</t>
  </si>
  <si>
    <t>срцн</t>
  </si>
  <si>
    <t>Краевое государственное бюджетное учреждение социального обслуживания «Социально-реабилитационный центр для несовершеннолетних «Лесосибирский»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</si>
  <si>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«Шарыповский»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</si>
  <si>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«Абанский»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</si>
  <si>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«Ястребовский»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</si>
  <si>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«Балахтинский»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</si>
  <si>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«Березовский»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</si>
  <si>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«Бирилюсский»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</si>
  <si>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«Богучанский»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</si>
  <si>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«Дивногорский»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</si>
  <si>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«Дзержинский»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</si>
  <si>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«Енисейский»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</si>
  <si>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«Ермаковский»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</si>
  <si>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«Иланский»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</si>
  <si>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«Астафьевский»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</si>
  <si>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«Кежемский»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</si>
  <si>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«Козульский»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</si>
  <si>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«Городок»</t>
  </si>
  <si>
    <t>Краевое государственное бюджетное учреждение социального обслуживания «Социально-реабилитационный центр для несовершеннолетних «Мотыгинский»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</si>
  <si>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«Назаровский»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</si>
  <si>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«Нижнеингашский»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</si>
  <si>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«Новоселовский»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</si>
  <si>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«Пировский»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</si>
  <si>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«Рыбинский»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</si>
  <si>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«Сухобузимский»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</si>
  <si>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«Тасеевский»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</si>
  <si>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«Тюхтетский»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</si>
  <si>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«Ужурский»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</si>
  <si>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«Уярский»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</si>
  <si>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«Холмогорский»</t>
  </si>
  <si>
    <t>Краевое государственное бюджетное учреждение социального обслуживания «Краевой социально-реабилитационный центр для несовершеннолетних»</t>
  </si>
  <si>
    <t>Краевое государственное бюджетное учреждение социального обслуживания «Социально-реабилитационный центр для несовершеннолетних «Ачинский»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</si>
  <si>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«Зеленогорский»</t>
  </si>
  <si>
    <t>Краевое государственное бюджетное учреждение социального обслуживания «Социально-реабилитационный центр для несовершеннолетних «Таймырский»</t>
  </si>
  <si>
    <t>КГАУ Комлексный центр социального обслуживания «Тесь»</t>
  </si>
  <si>
    <t>Краевое государственное бюджетное учреждение социального обслуживания «Реабилитационный центр для детей и подростков с ограниченными возможностями «Доверие»</t>
  </si>
  <si>
    <t>огр</t>
  </si>
  <si>
    <t>Краевое государственное бюджетное учреждение социального обслуживания «Центр социальной помощи семье и детям»</t>
  </si>
  <si>
    <t>цспсид</t>
  </si>
  <si>
    <t>Краевое государственное бюджетное учреждение социального обслуживания «Центр социальной помощи семье и детям «Минусинский»</t>
  </si>
  <si>
    <t>Краевое государственное бюджетное учреждение социального обслуживания «Центр социальной помощи семье и детям «Идринский»</t>
  </si>
  <si>
    <t>Краевое государственное бюджетное учреждение социального обслуживания «Центр социальной помощи семье и детям «Саянский»</t>
  </si>
  <si>
    <t>Краевое государственное бюджетное учреждение социального обслуживания «Центр социальной помощи семье и детям «Норильский»</t>
  </si>
  <si>
    <t>Краевое государственное бюджетное учреждение социального обслуживания «Центр социальной помощи семье и детям «Курагинский»</t>
  </si>
  <si>
    <t>Краевое государственное бюджетное учреждение социального обслуживания «Реабилитационный центр для детей и подростков с ограниченными возможностями «Заозерновский»</t>
  </si>
  <si>
    <t>Краевое государственное бюджетное учреждение социального обслуживания «Краевой геронтологический центр «Уют»</t>
  </si>
  <si>
    <t>гер</t>
  </si>
  <si>
    <t>Краевое государственное бюджетное учреждение социального обслуживания «Геронтологический центр «Кедр»</t>
  </si>
  <si>
    <t>Краевое государственное бюджетное учреждение социального обслуживания «Краевой геронтологический центр «Тонус»</t>
  </si>
  <si>
    <t>Краевое государственное бюджетное учреждение социального обслуживания  «Красноярский краевой центр социальной адаптации лиц, освобожденных из мест лишения свободы»</t>
  </si>
  <si>
    <t>соцад</t>
  </si>
  <si>
    <t>Минусинский филиал краевого государственного бюджетного учреждения социального обслуживания  «Красноярский краевой центр социальной адаптации лиц, освобожденных из мест лишения свободы»</t>
  </si>
  <si>
    <t>Ачинский филиал краевого государственного бюджетного учреждения социального обслуживания «Красноярский краевой центр социальной адаптации лиц, освобожденных из мест лишения свободы»</t>
  </si>
  <si>
    <t>Канский филиал краевого государственного бюджетного учреждения социального обслуживания «Красноярский краевой центр социальной адаптации лиц, освобожденных из мест лишения свободы»</t>
  </si>
  <si>
    <t>КГУСО «Комплексный центр социального обслуживания населения»</t>
  </si>
  <si>
    <t>цсо</t>
  </si>
  <si>
    <t>Краевое государственное бюджетное учреждение социального обслуживания «Таймырский социально-реабилитационный центр инвалидов»</t>
  </si>
  <si>
    <t>Краевое государственное бюджетное учреждение социального обслуживания «Таймырский комплексный центр социального обслуживания населения»</t>
  </si>
  <si>
    <t>Краевое государственное бюджетное учреждение социального обслуживания «Таймырский центр социального обслуживания населения»</t>
  </si>
  <si>
    <t>Краевое государственное бюджетное учреждение социального обслуживания «Комплексный центр социального обслуживания населения «Заозерновский»</t>
  </si>
</sst>
</file>

<file path=xl/styles.xml><?xml version="1.0" encoding="utf-8"?>
<styleSheet xmlns="http://schemas.openxmlformats.org/spreadsheetml/2006/main">
  <numFmts count="5">
    <numFmt numFmtId="176" formatCode="_-* #,##0.00&quot;р.&quot;_-;\-* #,##0.00&quot;р.&quot;_-;_-* &quot;-&quot;??&quot;р.&quot;_-;_-@_-"/>
    <numFmt numFmtId="177" formatCode="_-* #,##0&quot;р.&quot;_-;\-* #,##0&quot;р.&quot;_-;_-* &quot;-&quot;&quot;р.&quot;_-;_-@_-"/>
    <numFmt numFmtId="178" formatCode="_-* #,##0.00_р_._-;\-* #,##0.00_р_._-;_-* &quot;-&quot;??_р_._-;_-@_-"/>
    <numFmt numFmtId="179" formatCode="_-* #,##0_р_._-;\-* #,##0_р_._-;_-* &quot;-&quot;_р_._-;_-@_-"/>
    <numFmt numFmtId="180" formatCode="0.0"/>
  </numFmts>
  <fonts count="36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name val="Courier New"/>
      <family val="3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rgb="FFFF0000"/>
      <name val="Arial Cyr"/>
      <charset val="204"/>
    </font>
    <font>
      <b/>
      <sz val="14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rgb="FF3F3F76"/>
      <name val="Calibri"/>
      <family val="2"/>
      <charset val="204"/>
      <scheme val="minor"/>
    </font>
    <font>
      <u/>
      <sz val="10"/>
      <color indexed="36"/>
      <name val="Arial Cyr"/>
      <charset val="204"/>
    </font>
    <font>
      <b/>
      <sz val="13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7" fillId="10" borderId="0" applyNumberFormat="0" applyBorder="0" applyAlignment="0" applyProtection="0"/>
    <xf numFmtId="177" fontId="0" fillId="0" borderId="0" applyFont="0" applyFill="0" applyBorder="0" applyAlignment="0" applyProtection="0"/>
    <xf numFmtId="0" fontId="17" fillId="15" borderId="0" applyNumberFormat="0" applyBorder="0" applyAlignment="0" applyProtection="0"/>
    <xf numFmtId="0" fontId="18" fillId="12" borderId="0" applyNumberFormat="0" applyBorder="0" applyAlignment="0" applyProtection="0"/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7" fillId="22" borderId="0" applyNumberFormat="0" applyBorder="0" applyAlignment="0" applyProtection="0"/>
    <xf numFmtId="9" fontId="0" fillId="0" borderId="0" applyFont="0" applyFill="0" applyBorder="0" applyAlignment="0" applyProtection="0"/>
    <xf numFmtId="0" fontId="17" fillId="26" borderId="0" applyNumberFormat="0" applyBorder="0" applyAlignment="0" applyProtection="0"/>
    <xf numFmtId="0" fontId="21" fillId="0" borderId="32" applyNumberFormat="0" applyFill="0" applyAlignment="0" applyProtection="0"/>
    <xf numFmtId="0" fontId="28" fillId="23" borderId="37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21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0" fillId="17" borderId="35" applyNumberFormat="0" applyFont="0" applyAlignment="0" applyProtection="0"/>
    <xf numFmtId="0" fontId="3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4" fillId="0" borderId="39" applyNumberFormat="0" applyFill="0" applyAlignment="0" applyProtection="0"/>
    <xf numFmtId="0" fontId="26" fillId="0" borderId="36" applyNumberFormat="0" applyFill="0" applyAlignment="0" applyProtection="0"/>
    <xf numFmtId="0" fontId="22" fillId="0" borderId="33" applyNumberFormat="0" applyFill="0" applyAlignment="0" applyProtection="0"/>
    <xf numFmtId="0" fontId="22" fillId="0" borderId="0" applyNumberFormat="0" applyFill="0" applyBorder="0" applyAlignment="0" applyProtection="0"/>
    <xf numFmtId="0" fontId="24" fillId="16" borderId="34" applyNumberFormat="0" applyAlignment="0" applyProtection="0"/>
    <xf numFmtId="0" fontId="31" fillId="27" borderId="38" applyNumberFormat="0" applyAlignment="0" applyProtection="0"/>
    <xf numFmtId="0" fontId="33" fillId="23" borderId="34" applyNumberFormat="0" applyAlignment="0" applyProtection="0"/>
    <xf numFmtId="0" fontId="35" fillId="0" borderId="40" applyNumberFormat="0" applyFill="0" applyAlignment="0" applyProtection="0"/>
    <xf numFmtId="0" fontId="20" fillId="14" borderId="0" applyNumberFormat="0" applyBorder="0" applyAlignment="0" applyProtection="0"/>
    <xf numFmtId="0" fontId="19" fillId="28" borderId="0" applyNumberFormat="0" applyBorder="0" applyAlignment="0" applyProtection="0"/>
    <xf numFmtId="0" fontId="29" fillId="25" borderId="0" applyNumberFormat="0" applyBorder="0" applyAlignment="0" applyProtection="0"/>
    <xf numFmtId="0" fontId="19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9" borderId="0" applyNumberFormat="0" applyBorder="0" applyAlignment="0" applyProtection="0"/>
    <xf numFmtId="0" fontId="17" fillId="11" borderId="0" applyNumberFormat="0" applyBorder="0" applyAlignment="0" applyProtection="0"/>
    <xf numFmtId="0" fontId="19" fillId="35" borderId="0" applyNumberFormat="0" applyBorder="0" applyAlignment="0" applyProtection="0"/>
    <xf numFmtId="0" fontId="19" fillId="37" borderId="0" applyNumberFormat="0" applyBorder="0" applyAlignment="0" applyProtection="0"/>
    <xf numFmtId="0" fontId="17" fillId="31" borderId="0" applyNumberFormat="0" applyBorder="0" applyAlignment="0" applyProtection="0"/>
    <xf numFmtId="0" fontId="17" fillId="38" borderId="0" applyNumberFormat="0" applyBorder="0" applyAlignment="0" applyProtection="0"/>
    <xf numFmtId="0" fontId="19" fillId="34" borderId="0" applyNumberFormat="0" applyBorder="0" applyAlignment="0" applyProtection="0"/>
    <xf numFmtId="0" fontId="19" fillId="36" borderId="0" applyNumberFormat="0" applyBorder="0" applyAlignment="0" applyProtection="0"/>
    <xf numFmtId="0" fontId="0" fillId="0" borderId="0"/>
    <xf numFmtId="0" fontId="17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30" borderId="0" applyNumberFormat="0" applyBorder="0" applyAlignment="0" applyProtection="0"/>
    <xf numFmtId="0" fontId="17" fillId="18" borderId="0" applyNumberFormat="0" applyBorder="0" applyAlignment="0" applyProtection="0"/>
    <xf numFmtId="0" fontId="19" fillId="24" borderId="0" applyNumberFormat="0" applyBorder="0" applyAlignment="0" applyProtection="0"/>
    <xf numFmtId="0" fontId="19" fillId="33" borderId="0" applyNumberFormat="0" applyBorder="0" applyAlignment="0" applyProtection="0"/>
    <xf numFmtId="0" fontId="19" fillId="39" borderId="0" applyNumberFormat="0" applyBorder="0" applyAlignment="0" applyProtection="0"/>
    <xf numFmtId="0" fontId="19" fillId="29" borderId="0" applyNumberFormat="0" applyBorder="0" applyAlignment="0" applyProtection="0"/>
  </cellStyleXfs>
  <cellXfs count="150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top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Protection="1"/>
    <xf numFmtId="0" fontId="0" fillId="4" borderId="0" xfId="0" applyFill="1" applyProtection="1"/>
    <xf numFmtId="0" fontId="3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0" fillId="5" borderId="0" xfId="0" applyFill="1" applyAlignment="1" applyProtection="1">
      <alignment horizontal="center"/>
    </xf>
    <xf numFmtId="0" fontId="0" fillId="5" borderId="0" xfId="0" applyFill="1" applyProtection="1"/>
    <xf numFmtId="0" fontId="5" fillId="0" borderId="0" xfId="0" applyFont="1" applyAlignment="1" applyProtection="1">
      <alignment horizontal="left"/>
    </xf>
    <xf numFmtId="0" fontId="0" fillId="0" borderId="0" xfId="0" applyFont="1" applyProtection="1"/>
    <xf numFmtId="0" fontId="0" fillId="0" borderId="0" xfId="0" applyFont="1" applyBorder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/>
    <xf numFmtId="0" fontId="1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5" borderId="5" xfId="0" applyFont="1" applyFill="1" applyBorder="1" applyAlignment="1" applyProtection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vertical="center" wrapText="1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 wrapText="1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vertical="center" wrapText="1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16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wrapText="1"/>
    </xf>
    <xf numFmtId="0" fontId="1" fillId="5" borderId="2" xfId="0" applyFont="1" applyFill="1" applyBorder="1" applyAlignment="1" applyProtection="1">
      <alignment vertical="center" wrapText="1"/>
    </xf>
    <xf numFmtId="0" fontId="9" fillId="6" borderId="18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top"/>
    </xf>
    <xf numFmtId="0" fontId="11" fillId="5" borderId="0" xfId="0" applyFont="1" applyFill="1" applyAlignment="1" applyProtection="1">
      <alignment horizontal="center" vertical="top"/>
    </xf>
    <xf numFmtId="0" fontId="11" fillId="5" borderId="0" xfId="0" applyFont="1" applyFill="1" applyAlignment="1" applyProtection="1">
      <alignment vertical="top"/>
    </xf>
    <xf numFmtId="0" fontId="11" fillId="0" borderId="0" xfId="0" applyNumberFormat="1" applyFont="1" applyAlignment="1" applyProtection="1">
      <alignment horizontal="left" vertical="top"/>
    </xf>
    <xf numFmtId="0" fontId="11" fillId="0" borderId="0" xfId="0" applyNumberFormat="1" applyFont="1" applyAlignment="1" applyProtection="1">
      <alignment vertical="top"/>
    </xf>
    <xf numFmtId="0" fontId="2" fillId="0" borderId="0" xfId="0" applyFont="1" applyBorder="1" applyProtection="1"/>
    <xf numFmtId="0" fontId="12" fillId="0" borderId="0" xfId="0" applyFont="1" applyProtection="1"/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21" xfId="0" applyNumberFormat="1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1" fillId="5" borderId="23" xfId="0" applyFont="1" applyFill="1" applyBorder="1" applyAlignment="1" applyProtection="1">
      <alignment horizontal="center" vertical="center" wrapText="1"/>
    </xf>
    <xf numFmtId="2" fontId="1" fillId="4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</xf>
    <xf numFmtId="180" fontId="1" fillId="5" borderId="7" xfId="0" applyNumberFormat="1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13" fillId="5" borderId="24" xfId="0" applyFont="1" applyFill="1" applyBorder="1" applyAlignment="1" applyProtection="1">
      <alignment horizontal="left" vertical="center" wrapText="1"/>
    </xf>
    <xf numFmtId="2" fontId="14" fillId="5" borderId="25" xfId="0" applyNumberFormat="1" applyFont="1" applyFill="1" applyBorder="1" applyAlignment="1" applyProtection="1">
      <alignment horizontal="center" vertical="center" wrapText="1"/>
    </xf>
    <xf numFmtId="180" fontId="14" fillId="5" borderId="22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</xf>
    <xf numFmtId="180" fontId="1" fillId="5" borderId="1" xfId="0" applyNumberFormat="1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</xf>
    <xf numFmtId="2" fontId="14" fillId="5" borderId="26" xfId="0" applyNumberFormat="1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2" fontId="1" fillId="5" borderId="14" xfId="0" applyNumberFormat="1" applyFont="1" applyFill="1" applyBorder="1" applyAlignment="1" applyProtection="1">
      <alignment horizontal="center" vertical="center"/>
    </xf>
    <xf numFmtId="180" fontId="1" fillId="5" borderId="14" xfId="0" applyNumberFormat="1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5" borderId="27" xfId="0" applyFont="1" applyFill="1" applyBorder="1" applyAlignment="1" applyProtection="1">
      <alignment horizontal="left" vertical="center" wrapText="1"/>
    </xf>
    <xf numFmtId="2" fontId="14" fillId="5" borderId="28" xfId="0" applyNumberFormat="1" applyFont="1" applyFill="1" applyBorder="1" applyAlignment="1" applyProtection="1">
      <alignment horizontal="center" vertical="center" wrapText="1"/>
    </xf>
    <xf numFmtId="180" fontId="14" fillId="5" borderId="25" xfId="0" applyNumberFormat="1" applyFont="1" applyFill="1" applyBorder="1" applyAlignment="1" applyProtection="1">
      <alignment horizontal="center" vertical="center" wrapText="1"/>
    </xf>
    <xf numFmtId="180" fontId="14" fillId="5" borderId="26" xfId="0" applyNumberFormat="1" applyFont="1" applyFill="1" applyBorder="1" applyAlignment="1" applyProtection="1">
      <alignment horizontal="center" vertical="center" wrapText="1"/>
    </xf>
    <xf numFmtId="0" fontId="1" fillId="5" borderId="14" xfId="0" applyFont="1" applyFill="1" applyBorder="1" applyAlignment="1" applyProtection="1">
      <alignment horizontal="center" vertical="center"/>
    </xf>
    <xf numFmtId="180" fontId="14" fillId="5" borderId="28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/>
      <protection locked="0"/>
    </xf>
    <xf numFmtId="2" fontId="1" fillId="7" borderId="7" xfId="0" applyNumberFormat="1" applyFont="1" applyFill="1" applyBorder="1" applyAlignment="1" applyProtection="1">
      <alignment horizontal="center" vertical="center"/>
      <protection locked="0"/>
    </xf>
    <xf numFmtId="0" fontId="13" fillId="7" borderId="7" xfId="0" applyFont="1" applyFill="1" applyBorder="1" applyAlignment="1" applyProtection="1">
      <alignment horizontal="left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" fillId="7" borderId="14" xfId="0" applyFont="1" applyFill="1" applyBorder="1" applyAlignment="1" applyProtection="1">
      <alignment horizontal="center" vertical="center"/>
      <protection locked="0"/>
    </xf>
    <xf numFmtId="0" fontId="13" fillId="7" borderId="14" xfId="0" applyFont="1" applyFill="1" applyBorder="1" applyAlignment="1" applyProtection="1">
      <alignment horizontal="left" vertical="center" wrapText="1"/>
      <protection locked="0"/>
    </xf>
    <xf numFmtId="2" fontId="1" fillId="8" borderId="7" xfId="0" applyNumberFormat="1" applyFont="1" applyFill="1" applyBorder="1" applyAlignment="1" applyProtection="1">
      <alignment horizontal="center" vertical="center"/>
      <protection locked="0"/>
    </xf>
    <xf numFmtId="180" fontId="1" fillId="5" borderId="6" xfId="0" applyNumberFormat="1" applyFont="1" applyFill="1" applyBorder="1" applyAlignment="1" applyProtection="1">
      <alignment horizontal="center" vertical="center"/>
    </xf>
    <xf numFmtId="0" fontId="13" fillId="8" borderId="7" xfId="0" applyFont="1" applyFill="1" applyBorder="1" applyAlignment="1" applyProtection="1">
      <alignment horizontal="left" vertical="center" wrapText="1"/>
      <protection locked="0"/>
    </xf>
    <xf numFmtId="2" fontId="14" fillId="5" borderId="4" xfId="0" applyNumberFormat="1" applyFont="1" applyFill="1" applyBorder="1" applyAlignment="1" applyProtection="1">
      <alignment horizontal="center" vertical="center"/>
    </xf>
    <xf numFmtId="180" fontId="14" fillId="5" borderId="29" xfId="0" applyNumberFormat="1" applyFont="1" applyFill="1" applyBorder="1" applyAlignment="1" applyProtection="1">
      <alignment horizontal="center" vertical="center"/>
    </xf>
    <xf numFmtId="0" fontId="1" fillId="8" borderId="1" xfId="0" applyFont="1" applyFill="1" applyBorder="1" applyAlignment="1" applyProtection="1">
      <alignment horizontal="center" vertical="center"/>
      <protection locked="0"/>
    </xf>
    <xf numFmtId="180" fontId="1" fillId="5" borderId="11" xfId="0" applyNumberFormat="1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horizontal="left" vertical="center" wrapText="1"/>
      <protection locked="0"/>
    </xf>
    <xf numFmtId="2" fontId="14" fillId="5" borderId="9" xfId="0" applyNumberFormat="1" applyFont="1" applyFill="1" applyBorder="1" applyAlignment="1" applyProtection="1">
      <alignment horizontal="center" vertical="center"/>
    </xf>
    <xf numFmtId="180" fontId="14" fillId="5" borderId="0" xfId="0" applyNumberFormat="1" applyFont="1" applyFill="1" applyBorder="1" applyAlignment="1" applyProtection="1">
      <alignment horizontal="center" vertical="center"/>
    </xf>
    <xf numFmtId="2" fontId="1" fillId="5" borderId="1" xfId="0" applyNumberFormat="1" applyFont="1" applyFill="1" applyBorder="1" applyAlignment="1" applyProtection="1">
      <alignment horizontal="center" vertical="center"/>
    </xf>
    <xf numFmtId="180" fontId="1" fillId="5" borderId="30" xfId="0" applyNumberFormat="1" applyFont="1" applyFill="1" applyBorder="1" applyAlignment="1" applyProtection="1">
      <alignment horizontal="center" vertical="center"/>
    </xf>
    <xf numFmtId="0" fontId="1" fillId="8" borderId="14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left" vertical="center" wrapText="1"/>
      <protection locked="0"/>
    </xf>
    <xf numFmtId="2" fontId="14" fillId="5" borderId="19" xfId="0" applyNumberFormat="1" applyFont="1" applyFill="1" applyBorder="1" applyAlignment="1" applyProtection="1">
      <alignment horizontal="center" vertical="center"/>
    </xf>
    <xf numFmtId="180" fontId="14" fillId="5" borderId="31" xfId="0" applyNumberFormat="1" applyFont="1" applyFill="1" applyBorder="1" applyAlignment="1" applyProtection="1">
      <alignment horizontal="center" vertical="center"/>
    </xf>
    <xf numFmtId="0" fontId="1" fillId="8" borderId="7" xfId="0" applyFont="1" applyFill="1" applyBorder="1" applyAlignment="1" applyProtection="1">
      <alignment horizontal="center" vertical="center"/>
      <protection locked="0"/>
    </xf>
    <xf numFmtId="0" fontId="1" fillId="8" borderId="2" xfId="0" applyFont="1" applyFill="1" applyBorder="1" applyAlignment="1" applyProtection="1">
      <alignment horizontal="center" vertical="center"/>
      <protection locked="0"/>
    </xf>
    <xf numFmtId="2" fontId="1" fillId="5" borderId="2" xfId="0" applyNumberFormat="1" applyFont="1" applyFill="1" applyBorder="1" applyAlignment="1" applyProtection="1">
      <alignment horizontal="center" vertical="center"/>
    </xf>
    <xf numFmtId="180" fontId="1" fillId="5" borderId="2" xfId="0" applyNumberFormat="1" applyFont="1" applyFill="1" applyBorder="1" applyAlignment="1" applyProtection="1">
      <alignment horizontal="center" vertical="center"/>
    </xf>
    <xf numFmtId="0" fontId="13" fillId="8" borderId="2" xfId="0" applyFont="1" applyFill="1" applyBorder="1" applyAlignment="1" applyProtection="1">
      <alignment horizontal="left" vertical="center" wrapText="1"/>
      <protection locked="0"/>
    </xf>
    <xf numFmtId="0" fontId="13" fillId="5" borderId="23" xfId="0" applyFont="1" applyFill="1" applyBorder="1" applyAlignment="1" applyProtection="1">
      <alignment horizontal="left" vertical="center" wrapText="1"/>
    </xf>
    <xf numFmtId="0" fontId="0" fillId="0" borderId="1" xfId="0" applyBorder="1" applyProtection="1"/>
    <xf numFmtId="0" fontId="0" fillId="5" borderId="22" xfId="0" applyFill="1" applyBorder="1" applyAlignment="1" applyProtection="1"/>
    <xf numFmtId="0" fontId="3" fillId="5" borderId="0" xfId="0" applyFont="1" applyFill="1" applyAlignment="1" applyProtection="1">
      <alignment horizontal="center"/>
      <protection locked="0"/>
    </xf>
    <xf numFmtId="0" fontId="3" fillId="5" borderId="0" xfId="0" applyFont="1" applyFill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Protection="1"/>
    <xf numFmtId="0" fontId="16" fillId="0" borderId="0" xfId="0" applyFont="1" applyProtection="1"/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13" fillId="5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Fo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2" fontId="6" fillId="4" borderId="1" xfId="0" applyNumberFormat="1" applyFont="1" applyFill="1" applyBorder="1" applyAlignment="1" applyProtection="1">
      <alignment horizontal="center" vertical="center" textRotation="90"/>
    </xf>
    <xf numFmtId="2" fontId="6" fillId="9" borderId="1" xfId="0" applyNumberFormat="1" applyFont="1" applyFill="1" applyBorder="1" applyAlignment="1" applyProtection="1">
      <alignment horizontal="center" vertical="center" textRotation="90"/>
    </xf>
    <xf numFmtId="2" fontId="6" fillId="7" borderId="1" xfId="0" applyNumberFormat="1" applyFont="1" applyFill="1" applyBorder="1" applyAlignment="1" applyProtection="1">
      <alignment horizontal="center" vertical="center" textRotation="90"/>
    </xf>
    <xf numFmtId="2" fontId="6" fillId="8" borderId="1" xfId="0" applyNumberFormat="1" applyFont="1" applyFill="1" applyBorder="1" applyAlignment="1" applyProtection="1">
      <alignment horizontal="center" vertical="center" textRotation="90"/>
    </xf>
    <xf numFmtId="2" fontId="6" fillId="8" borderId="2" xfId="0" applyNumberFormat="1" applyFont="1" applyFill="1" applyBorder="1" applyAlignment="1" applyProtection="1">
      <alignment horizontal="center" vertical="center" textRotation="90"/>
    </xf>
    <xf numFmtId="2" fontId="6" fillId="9" borderId="2" xfId="0" applyNumberFormat="1" applyFont="1" applyFill="1" applyBorder="1" applyAlignment="1" applyProtection="1">
      <alignment horizontal="center" vertical="center" textRotation="90"/>
    </xf>
    <xf numFmtId="0" fontId="0" fillId="5" borderId="10" xfId="0" applyFill="1" applyBorder="1" applyAlignment="1" applyProtection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Обычный 3" xfId="14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Обычный 2" xfId="42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</cellStyles>
  <tableStyles count="0" defaultTableStyle="TableStyleMedium2" defaultPivotStyle="PivotStyleLight16"/>
  <colors>
    <mruColors>
      <color rgb="00FF0000"/>
      <color rgb="00FFCC99"/>
      <color rgb="0000B0F0"/>
      <color rgb="00FFC000"/>
      <color rgb="0092D050"/>
      <color rgb="00EBF1DE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1"/>
  <dimension ref="A1:R53"/>
  <sheetViews>
    <sheetView tabSelected="1" view="pageBreakPreview" zoomScale="70" zoomScaleNormal="86" topLeftCell="A13" workbookViewId="0">
      <selection activeCell="I13" sqref="I13"/>
    </sheetView>
  </sheetViews>
  <sheetFormatPr defaultColWidth="9.33333333333333" defaultRowHeight="15.75"/>
  <cols>
    <col min="1" max="1" width="23.4222222222222" style="20" customWidth="1"/>
    <col min="2" max="2" width="15.5666666666667" style="21" customWidth="1"/>
    <col min="3" max="3" width="15" style="21" customWidth="1"/>
    <col min="4" max="4" width="29.4222222222222" style="21" customWidth="1"/>
    <col min="5" max="5" width="9.56666666666667" style="21" customWidth="1"/>
    <col min="6" max="6" width="11.4222222222222" style="21" customWidth="1"/>
    <col min="7" max="7" width="47" style="21" customWidth="1"/>
    <col min="8" max="8" width="5.14444444444444" style="21" customWidth="1"/>
    <col min="9" max="9" width="14.4222222222222" style="21" customWidth="1"/>
    <col min="10" max="10" width="11.8555555555556" style="21" customWidth="1"/>
    <col min="11" max="11" width="11.8555555555556" style="22" customWidth="1"/>
    <col min="12" max="12" width="15.5666666666667" style="23" customWidth="1"/>
    <col min="13" max="13" width="34.8555555555556" style="24" customWidth="1"/>
    <col min="14" max="14" width="35.1444444444444" style="25" customWidth="1"/>
    <col min="15" max="15" width="9.56666666666667" style="26" customWidth="1"/>
    <col min="16" max="16" width="7.85555555555556" style="27" hidden="1" customWidth="1"/>
    <col min="17" max="17" width="9.14444444444444" style="21"/>
    <col min="18" max="18" width="11.1444444444444" style="21" customWidth="1"/>
    <col min="19" max="19" width="51" style="21" customWidth="1"/>
    <col min="20" max="16384" width="9.14444444444444" style="21"/>
  </cols>
  <sheetData>
    <row r="1" s="17" customFormat="1" ht="18.75" customHeight="1" spans="1:15">
      <c r="A1" s="28"/>
      <c r="G1" s="29"/>
      <c r="H1" s="29"/>
      <c r="I1" s="29"/>
      <c r="J1" s="29"/>
      <c r="K1" s="29"/>
      <c r="L1" s="29"/>
      <c r="M1" s="29"/>
      <c r="N1" s="29"/>
      <c r="O1" s="29"/>
    </row>
    <row r="2" s="17" customFormat="1" ht="41.25" customHeight="1" spans="1:16">
      <c r="A2" s="28"/>
      <c r="D2" s="30"/>
      <c r="E2" s="31" t="s">
        <v>0</v>
      </c>
      <c r="F2" s="31"/>
      <c r="G2" s="31"/>
      <c r="H2" s="31"/>
      <c r="I2" s="31"/>
      <c r="J2" s="31"/>
      <c r="K2" s="31"/>
      <c r="L2" s="31"/>
      <c r="M2" s="62"/>
      <c r="N2" s="30"/>
      <c r="O2" s="63"/>
      <c r="P2" s="30"/>
    </row>
    <row r="3" s="17" customFormat="1" ht="15" customHeight="1" spans="1:16">
      <c r="A3" s="28"/>
      <c r="G3" s="32"/>
      <c r="H3" s="32"/>
      <c r="I3" s="64"/>
      <c r="J3" s="64"/>
      <c r="K3" s="65"/>
      <c r="L3" s="66"/>
      <c r="M3" s="67"/>
      <c r="N3" s="68"/>
      <c r="O3" s="69"/>
      <c r="P3" s="70"/>
    </row>
    <row r="4" ht="85.5" customHeight="1" spans="1:18">
      <c r="A4" s="33" t="s">
        <v>1</v>
      </c>
      <c r="B4" s="33" t="s">
        <v>2</v>
      </c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71" t="s">
        <v>13</v>
      </c>
      <c r="N4" s="72" t="s">
        <v>14</v>
      </c>
      <c r="O4" s="33" t="s">
        <v>15</v>
      </c>
      <c r="P4" s="73" t="s">
        <v>16</v>
      </c>
      <c r="Q4" s="142" t="s">
        <v>17</v>
      </c>
      <c r="R4" s="33" t="s">
        <v>18</v>
      </c>
    </row>
    <row r="5" ht="16.5" spans="1:18">
      <c r="A5" s="34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  <c r="K5" s="74">
        <v>11</v>
      </c>
      <c r="L5" s="74">
        <v>12</v>
      </c>
      <c r="M5" s="35">
        <v>13</v>
      </c>
      <c r="N5" s="75">
        <v>14</v>
      </c>
      <c r="O5" s="35">
        <v>15</v>
      </c>
      <c r="P5" s="73">
        <v>14</v>
      </c>
      <c r="Q5" s="128"/>
      <c r="R5" s="128"/>
    </row>
    <row r="6" s="18" customFormat="1" ht="51" customHeight="1" spans="1:18">
      <c r="A6" s="36" t="s">
        <v>19</v>
      </c>
      <c r="B6" s="37">
        <v>2464075360</v>
      </c>
      <c r="C6" s="38" t="s">
        <v>20</v>
      </c>
      <c r="D6" s="39" t="s">
        <v>21</v>
      </c>
      <c r="E6" s="40" t="s">
        <v>22</v>
      </c>
      <c r="F6" s="41" t="s">
        <v>23</v>
      </c>
      <c r="G6" s="41" t="s">
        <v>24</v>
      </c>
      <c r="H6" s="40" t="s">
        <v>25</v>
      </c>
      <c r="I6" s="76">
        <f>I12/I49*100</f>
        <v>83.7581209395302</v>
      </c>
      <c r="J6" s="76">
        <f>J12/I49*100</f>
        <v>86.0069965017491</v>
      </c>
      <c r="K6" s="77">
        <f>IF(J6/I6*100&gt;100,100,J6/I6*100)</f>
        <v>100</v>
      </c>
      <c r="L6" s="78">
        <f>(K6+K7+K8+K9+K10+K11)/6</f>
        <v>100</v>
      </c>
      <c r="M6" s="79"/>
      <c r="N6" s="80" t="s">
        <v>26</v>
      </c>
      <c r="O6" s="81">
        <f>IFERROR((L6+L12)/2,0)</f>
        <v>101.342482100239</v>
      </c>
      <c r="P6" s="82">
        <f>IF(O6=0,0,1)</f>
        <v>1</v>
      </c>
      <c r="Q6" s="143">
        <f>IFERROR((O6+O13)/(P6+P13),0)</f>
        <v>101.342482100239</v>
      </c>
      <c r="R6" s="144">
        <f>(O6+O13+O20+O25+O30+O35+O42)/(P6+P13+P20+P25+P30+P35+P42)</f>
        <v>101.608208319127</v>
      </c>
    </row>
    <row r="7" s="18" customFormat="1" ht="39.75" customHeight="1" spans="1:18">
      <c r="A7" s="42"/>
      <c r="B7" s="43"/>
      <c r="C7" s="44"/>
      <c r="D7" s="45"/>
      <c r="E7" s="33"/>
      <c r="F7" s="46" t="s">
        <v>23</v>
      </c>
      <c r="G7" s="46" t="s">
        <v>27</v>
      </c>
      <c r="H7" s="33" t="s">
        <v>28</v>
      </c>
      <c r="I7" s="83">
        <v>0</v>
      </c>
      <c r="J7" s="83">
        <v>0</v>
      </c>
      <c r="K7" s="84">
        <f>IF(J7=0,100,IF(J7&gt;5,89,90))</f>
        <v>100</v>
      </c>
      <c r="L7" s="85"/>
      <c r="M7" s="86"/>
      <c r="N7" s="87" t="s">
        <v>29</v>
      </c>
      <c r="O7" s="88"/>
      <c r="P7" s="82"/>
      <c r="Q7" s="143"/>
      <c r="R7" s="144"/>
    </row>
    <row r="8" s="18" customFormat="1" ht="30" customHeight="1" spans="1:18">
      <c r="A8" s="42"/>
      <c r="B8" s="43"/>
      <c r="C8" s="44"/>
      <c r="D8" s="45"/>
      <c r="E8" s="33"/>
      <c r="F8" s="46" t="s">
        <v>23</v>
      </c>
      <c r="G8" s="46" t="s">
        <v>30</v>
      </c>
      <c r="H8" s="33" t="s">
        <v>25</v>
      </c>
      <c r="I8" s="83">
        <v>90</v>
      </c>
      <c r="J8" s="83">
        <v>100</v>
      </c>
      <c r="K8" s="84">
        <f>IF(J8/I8*100&gt;100,100,J8/I8*100)</f>
        <v>100</v>
      </c>
      <c r="L8" s="85"/>
      <c r="M8" s="86"/>
      <c r="N8" s="87" t="s">
        <v>31</v>
      </c>
      <c r="O8" s="88"/>
      <c r="P8" s="82"/>
      <c r="Q8" s="143"/>
      <c r="R8" s="144"/>
    </row>
    <row r="9" s="18" customFormat="1" ht="30" customHeight="1" spans="1:18">
      <c r="A9" s="42"/>
      <c r="B9" s="43"/>
      <c r="C9" s="44"/>
      <c r="D9" s="45"/>
      <c r="E9" s="33"/>
      <c r="F9" s="46" t="s">
        <v>23</v>
      </c>
      <c r="G9" s="46" t="s">
        <v>32</v>
      </c>
      <c r="H9" s="33" t="s">
        <v>25</v>
      </c>
      <c r="I9" s="83">
        <v>90</v>
      </c>
      <c r="J9" s="83">
        <v>90.6</v>
      </c>
      <c r="K9" s="84">
        <f>IF(J9/I9*100&gt;100,100,J9/I9*100)</f>
        <v>100</v>
      </c>
      <c r="L9" s="85"/>
      <c r="M9" s="86"/>
      <c r="N9" s="87" t="s">
        <v>33</v>
      </c>
      <c r="O9" s="88"/>
      <c r="P9" s="82"/>
      <c r="Q9" s="143"/>
      <c r="R9" s="144"/>
    </row>
    <row r="10" s="18" customFormat="1" ht="30" customHeight="1" spans="1:18">
      <c r="A10" s="42"/>
      <c r="B10" s="43"/>
      <c r="C10" s="44"/>
      <c r="D10" s="45"/>
      <c r="E10" s="33"/>
      <c r="F10" s="46" t="s">
        <v>23</v>
      </c>
      <c r="G10" s="46" t="s">
        <v>34</v>
      </c>
      <c r="H10" s="33" t="s">
        <v>25</v>
      </c>
      <c r="I10" s="83">
        <v>70</v>
      </c>
      <c r="J10" s="83">
        <v>100</v>
      </c>
      <c r="K10" s="84">
        <f>IF(J10/I10*100&gt;100,100,J10/I10*100)</f>
        <v>100</v>
      </c>
      <c r="L10" s="85"/>
      <c r="M10" s="86"/>
      <c r="N10" s="87" t="s">
        <v>35</v>
      </c>
      <c r="O10" s="88"/>
      <c r="P10" s="82"/>
      <c r="Q10" s="143"/>
      <c r="R10" s="144"/>
    </row>
    <row r="11" s="18" customFormat="1" ht="30" customHeight="1" spans="1:18">
      <c r="A11" s="42"/>
      <c r="B11" s="43"/>
      <c r="C11" s="44"/>
      <c r="D11" s="45"/>
      <c r="E11" s="33"/>
      <c r="F11" s="46" t="s">
        <v>23</v>
      </c>
      <c r="G11" s="46" t="s">
        <v>36</v>
      </c>
      <c r="H11" s="33" t="s">
        <v>25</v>
      </c>
      <c r="I11" s="83">
        <v>95</v>
      </c>
      <c r="J11" s="83">
        <v>100</v>
      </c>
      <c r="K11" s="84">
        <f>IF(J11/I11*100&gt;100,100,J11/I11*100)</f>
        <v>100</v>
      </c>
      <c r="L11" s="85"/>
      <c r="M11" s="86"/>
      <c r="N11" s="87" t="s">
        <v>35</v>
      </c>
      <c r="O11" s="88"/>
      <c r="P11" s="82"/>
      <c r="Q11" s="143"/>
      <c r="R11" s="144"/>
    </row>
    <row r="12" s="18" customFormat="1" ht="30" customHeight="1" spans="1:18">
      <c r="A12" s="42"/>
      <c r="B12" s="43"/>
      <c r="C12" s="47"/>
      <c r="D12" s="48"/>
      <c r="E12" s="49"/>
      <c r="F12" s="50" t="s">
        <v>37</v>
      </c>
      <c r="G12" s="50" t="s">
        <v>38</v>
      </c>
      <c r="H12" s="49" t="s">
        <v>39</v>
      </c>
      <c r="I12" s="89">
        <v>1676</v>
      </c>
      <c r="J12" s="89">
        <v>1721</v>
      </c>
      <c r="K12" s="90">
        <f>IF(J12/I12*100&gt;110,110,J12/I12*100)</f>
        <v>102.684964200477</v>
      </c>
      <c r="L12" s="91">
        <f>(K12)</f>
        <v>102.684964200477</v>
      </c>
      <c r="M12" s="92"/>
      <c r="N12" s="93" t="s">
        <v>26</v>
      </c>
      <c r="O12" s="94"/>
      <c r="P12" s="82"/>
      <c r="Q12" s="143"/>
      <c r="R12" s="144"/>
    </row>
    <row r="13" ht="54" customHeight="1" spans="1:18">
      <c r="A13" s="42"/>
      <c r="B13" s="43"/>
      <c r="C13" s="38" t="s">
        <v>40</v>
      </c>
      <c r="D13" s="39" t="s">
        <v>21</v>
      </c>
      <c r="E13" s="40" t="s">
        <v>22</v>
      </c>
      <c r="F13" s="41" t="s">
        <v>23</v>
      </c>
      <c r="G13" s="41" t="s">
        <v>24</v>
      </c>
      <c r="H13" s="40" t="s">
        <v>25</v>
      </c>
      <c r="I13" s="76">
        <f>I19/I49*100</f>
        <v>0</v>
      </c>
      <c r="J13" s="76">
        <f>J19/I49*100</f>
        <v>0</v>
      </c>
      <c r="K13" s="77" t="e">
        <f>IF(J13/I13*100&gt;100,100,J13/I13*100)</f>
        <v>#DIV/0!</v>
      </c>
      <c r="L13" s="78" t="e">
        <f>(K13+K14+K15+K16+K17+K18)/6</f>
        <v>#DIV/0!</v>
      </c>
      <c r="M13" s="79"/>
      <c r="N13" s="80" t="s">
        <v>26</v>
      </c>
      <c r="O13" s="95">
        <f>IFERROR((L13+L19)/2,0)</f>
        <v>0</v>
      </c>
      <c r="P13" s="82">
        <f>IF(O13=0,0,1)</f>
        <v>0</v>
      </c>
      <c r="Q13" s="143"/>
      <c r="R13" s="144"/>
    </row>
    <row r="14" ht="38.25" customHeight="1" spans="1:18">
      <c r="A14" s="42"/>
      <c r="B14" s="43"/>
      <c r="C14" s="44"/>
      <c r="D14" s="45"/>
      <c r="E14" s="33"/>
      <c r="F14" s="46" t="s">
        <v>23</v>
      </c>
      <c r="G14" s="46" t="s">
        <v>27</v>
      </c>
      <c r="H14" s="33" t="s">
        <v>28</v>
      </c>
      <c r="I14" s="83">
        <v>0</v>
      </c>
      <c r="J14" s="83"/>
      <c r="K14" s="84">
        <f>IF(J14=0,100,IF(J14&gt;5,89,90))</f>
        <v>100</v>
      </c>
      <c r="L14" s="85"/>
      <c r="M14" s="86"/>
      <c r="N14" s="87" t="s">
        <v>29</v>
      </c>
      <c r="O14" s="96"/>
      <c r="P14" s="82"/>
      <c r="Q14" s="143"/>
      <c r="R14" s="144"/>
    </row>
    <row r="15" ht="30" customHeight="1" spans="1:18">
      <c r="A15" s="42"/>
      <c r="B15" s="43"/>
      <c r="C15" s="44"/>
      <c r="D15" s="45"/>
      <c r="E15" s="33"/>
      <c r="F15" s="46" t="s">
        <v>23</v>
      </c>
      <c r="G15" s="46" t="s">
        <v>30</v>
      </c>
      <c r="H15" s="33" t="s">
        <v>25</v>
      </c>
      <c r="I15" s="83">
        <v>90</v>
      </c>
      <c r="J15" s="83"/>
      <c r="K15" s="84">
        <f>IF(J15/I15*100&gt;100,100,J15/I15*100)</f>
        <v>0</v>
      </c>
      <c r="L15" s="85"/>
      <c r="M15" s="86"/>
      <c r="N15" s="87" t="s">
        <v>31</v>
      </c>
      <c r="O15" s="96"/>
      <c r="P15" s="82"/>
      <c r="Q15" s="143"/>
      <c r="R15" s="144"/>
    </row>
    <row r="16" ht="30" customHeight="1" spans="1:18">
      <c r="A16" s="42"/>
      <c r="B16" s="43"/>
      <c r="C16" s="44"/>
      <c r="D16" s="45"/>
      <c r="E16" s="33"/>
      <c r="F16" s="46" t="s">
        <v>23</v>
      </c>
      <c r="G16" s="46" t="s">
        <v>32</v>
      </c>
      <c r="H16" s="33" t="s">
        <v>25</v>
      </c>
      <c r="I16" s="83">
        <v>90</v>
      </c>
      <c r="J16" s="83"/>
      <c r="K16" s="84">
        <f>IF(J16/I16*100&gt;100,100,J16/I16*100)</f>
        <v>0</v>
      </c>
      <c r="L16" s="85"/>
      <c r="M16" s="86"/>
      <c r="N16" s="87" t="s">
        <v>33</v>
      </c>
      <c r="O16" s="96"/>
      <c r="P16" s="82"/>
      <c r="Q16" s="143"/>
      <c r="R16" s="144"/>
    </row>
    <row r="17" ht="30" customHeight="1" spans="1:18">
      <c r="A17" s="42"/>
      <c r="B17" s="43"/>
      <c r="C17" s="44"/>
      <c r="D17" s="45"/>
      <c r="E17" s="33"/>
      <c r="F17" s="46" t="s">
        <v>23</v>
      </c>
      <c r="G17" s="46" t="s">
        <v>34</v>
      </c>
      <c r="H17" s="33" t="s">
        <v>25</v>
      </c>
      <c r="I17" s="83">
        <v>70</v>
      </c>
      <c r="J17" s="83"/>
      <c r="K17" s="84">
        <f>IF(J17/I17*100&gt;100,100,J17/I17*100)</f>
        <v>0</v>
      </c>
      <c r="L17" s="85"/>
      <c r="M17" s="86"/>
      <c r="N17" s="87" t="s">
        <v>35</v>
      </c>
      <c r="O17" s="96"/>
      <c r="P17" s="82"/>
      <c r="Q17" s="143"/>
      <c r="R17" s="144"/>
    </row>
    <row r="18" ht="30" customHeight="1" spans="1:18">
      <c r="A18" s="42"/>
      <c r="B18" s="43"/>
      <c r="C18" s="44"/>
      <c r="D18" s="45"/>
      <c r="E18" s="33"/>
      <c r="F18" s="46" t="s">
        <v>23</v>
      </c>
      <c r="G18" s="46" t="s">
        <v>36</v>
      </c>
      <c r="H18" s="33" t="s">
        <v>25</v>
      </c>
      <c r="I18" s="83">
        <v>95</v>
      </c>
      <c r="J18" s="83"/>
      <c r="K18" s="84">
        <f>IF(J18/I18*100&gt;100,100,J18/I18*100)</f>
        <v>0</v>
      </c>
      <c r="L18" s="85"/>
      <c r="M18" s="86"/>
      <c r="N18" s="87" t="s">
        <v>35</v>
      </c>
      <c r="O18" s="96"/>
      <c r="P18" s="82"/>
      <c r="Q18" s="143"/>
      <c r="R18" s="144"/>
    </row>
    <row r="19" ht="30" customHeight="1" spans="1:18">
      <c r="A19" s="42"/>
      <c r="B19" s="43"/>
      <c r="C19" s="47"/>
      <c r="D19" s="48"/>
      <c r="E19" s="49"/>
      <c r="F19" s="50" t="s">
        <v>37</v>
      </c>
      <c r="G19" s="50" t="s">
        <v>38</v>
      </c>
      <c r="H19" s="49" t="s">
        <v>39</v>
      </c>
      <c r="I19" s="89">
        <v>0</v>
      </c>
      <c r="J19" s="89"/>
      <c r="K19" s="97" t="e">
        <f>IF(J19/I19*100&gt;110,110,J19/I19*100)</f>
        <v>#DIV/0!</v>
      </c>
      <c r="L19" s="91" t="e">
        <f>(K19)</f>
        <v>#DIV/0!</v>
      </c>
      <c r="M19" s="92"/>
      <c r="N19" s="93" t="s">
        <v>26</v>
      </c>
      <c r="O19" s="98"/>
      <c r="P19" s="82"/>
      <c r="Q19" s="143"/>
      <c r="R19" s="144"/>
    </row>
    <row r="20" ht="48" customHeight="1" spans="1:18">
      <c r="A20" s="42"/>
      <c r="B20" s="43"/>
      <c r="C20" s="51" t="s">
        <v>41</v>
      </c>
      <c r="D20" s="39" t="s">
        <v>42</v>
      </c>
      <c r="E20" s="40" t="s">
        <v>22</v>
      </c>
      <c r="F20" s="41" t="s">
        <v>23</v>
      </c>
      <c r="G20" s="41" t="s">
        <v>24</v>
      </c>
      <c r="H20" s="40" t="s">
        <v>25</v>
      </c>
      <c r="I20" s="99">
        <f>I24/I49*100</f>
        <v>3.99800099950025</v>
      </c>
      <c r="J20" s="100">
        <f>J24/I49*100</f>
        <v>4.047976011994</v>
      </c>
      <c r="K20" s="77">
        <f>IF(J20/I20*100&gt;100,100,J20/I20*100)</f>
        <v>100</v>
      </c>
      <c r="L20" s="78">
        <f>(K20+K21+K22+K23)/4</f>
        <v>100</v>
      </c>
      <c r="M20" s="101"/>
      <c r="N20" s="80" t="s">
        <v>26</v>
      </c>
      <c r="O20" s="81">
        <f>IFERROR((L20+L24)/2,0)</f>
        <v>100.625</v>
      </c>
      <c r="P20" s="82">
        <f>IF(O20=0,0,1)</f>
        <v>1</v>
      </c>
      <c r="Q20" s="145">
        <f>IFERROR((O20+O25+O30)/(P20+P25+P30),0)</f>
        <v>101.741071428571</v>
      </c>
      <c r="R20" s="144"/>
    </row>
    <row r="21" ht="30" customHeight="1" spans="1:18">
      <c r="A21" s="42"/>
      <c r="B21" s="43"/>
      <c r="C21" s="52"/>
      <c r="D21" s="45"/>
      <c r="E21" s="33"/>
      <c r="F21" s="46" t="s">
        <v>23</v>
      </c>
      <c r="G21" s="46" t="s">
        <v>43</v>
      </c>
      <c r="H21" s="33" t="s">
        <v>25</v>
      </c>
      <c r="I21" s="102">
        <v>90</v>
      </c>
      <c r="J21" s="102">
        <v>100</v>
      </c>
      <c r="K21" s="84">
        <f>IF(J21/I21*100&gt;100,100,J21/I21*100)</f>
        <v>100</v>
      </c>
      <c r="L21" s="85"/>
      <c r="M21" s="103"/>
      <c r="N21" s="87" t="s">
        <v>31</v>
      </c>
      <c r="O21" s="88"/>
      <c r="P21" s="82"/>
      <c r="Q21" s="145"/>
      <c r="R21" s="144"/>
    </row>
    <row r="22" ht="30" customHeight="1" spans="1:18">
      <c r="A22" s="42"/>
      <c r="B22" s="43"/>
      <c r="C22" s="52"/>
      <c r="D22" s="45"/>
      <c r="E22" s="33"/>
      <c r="F22" s="46" t="s">
        <v>23</v>
      </c>
      <c r="G22" s="46" t="s">
        <v>44</v>
      </c>
      <c r="H22" s="33" t="s">
        <v>25</v>
      </c>
      <c r="I22" s="102">
        <v>90</v>
      </c>
      <c r="J22" s="102">
        <v>90.6</v>
      </c>
      <c r="K22" s="84">
        <f>IF(J22/I22*100&gt;100,100,J22/I22*100)</f>
        <v>100</v>
      </c>
      <c r="L22" s="85"/>
      <c r="M22" s="103"/>
      <c r="N22" s="87" t="s">
        <v>33</v>
      </c>
      <c r="O22" s="88"/>
      <c r="P22" s="82"/>
      <c r="Q22" s="145"/>
      <c r="R22" s="144"/>
    </row>
    <row r="23" ht="30" customHeight="1" spans="1:18">
      <c r="A23" s="42"/>
      <c r="B23" s="43"/>
      <c r="C23" s="52"/>
      <c r="D23" s="45"/>
      <c r="E23" s="33"/>
      <c r="F23" s="46" t="s">
        <v>23</v>
      </c>
      <c r="G23" s="46" t="s">
        <v>45</v>
      </c>
      <c r="H23" s="33" t="s">
        <v>25</v>
      </c>
      <c r="I23" s="102">
        <v>95</v>
      </c>
      <c r="J23" s="102">
        <v>100</v>
      </c>
      <c r="K23" s="84">
        <f>IF(J23/I23*100&gt;100,100,J23/I23*100)</f>
        <v>100</v>
      </c>
      <c r="L23" s="85"/>
      <c r="M23" s="103"/>
      <c r="N23" s="87" t="s">
        <v>35</v>
      </c>
      <c r="O23" s="88"/>
      <c r="P23" s="82"/>
      <c r="Q23" s="145"/>
      <c r="R23" s="144"/>
    </row>
    <row r="24" ht="30" customHeight="1" spans="1:18">
      <c r="A24" s="42"/>
      <c r="B24" s="43"/>
      <c r="C24" s="53"/>
      <c r="D24" s="48"/>
      <c r="E24" s="49"/>
      <c r="F24" s="50" t="s">
        <v>37</v>
      </c>
      <c r="G24" s="50" t="s">
        <v>38</v>
      </c>
      <c r="H24" s="49" t="s">
        <v>39</v>
      </c>
      <c r="I24" s="104">
        <v>80</v>
      </c>
      <c r="J24" s="104">
        <v>81</v>
      </c>
      <c r="K24" s="97">
        <f>IF(J24/I24*100&gt;110,110,J24/I24*100)</f>
        <v>101.25</v>
      </c>
      <c r="L24" s="91">
        <f>(K24)</f>
        <v>101.25</v>
      </c>
      <c r="M24" s="105"/>
      <c r="N24" s="93" t="s">
        <v>26</v>
      </c>
      <c r="O24" s="94"/>
      <c r="P24" s="82"/>
      <c r="Q24" s="145"/>
      <c r="R24" s="144"/>
    </row>
    <row r="25" ht="53.25" customHeight="1" spans="1:18">
      <c r="A25" s="42"/>
      <c r="B25" s="43"/>
      <c r="C25" s="38" t="s">
        <v>46</v>
      </c>
      <c r="D25" s="40" t="s">
        <v>42</v>
      </c>
      <c r="E25" s="40" t="s">
        <v>22</v>
      </c>
      <c r="F25" s="41" t="s">
        <v>23</v>
      </c>
      <c r="G25" s="41" t="s">
        <v>24</v>
      </c>
      <c r="H25" s="40" t="s">
        <v>25</v>
      </c>
      <c r="I25" s="100">
        <f>I29/I49*100</f>
        <v>12.2438780609695</v>
      </c>
      <c r="J25" s="100">
        <f>J29/I49*100</f>
        <v>12.9435282358821</v>
      </c>
      <c r="K25" s="77">
        <f>IF(J25/I25*100&gt;100,100,J25/I25*100)</f>
        <v>100</v>
      </c>
      <c r="L25" s="78">
        <f>(K25+K26+K27+K28)/4</f>
        <v>100</v>
      </c>
      <c r="M25" s="101"/>
      <c r="N25" s="80" t="s">
        <v>26</v>
      </c>
      <c r="O25" s="81">
        <f>IFERROR((L25+L29)/2,0)</f>
        <v>102.857142857143</v>
      </c>
      <c r="P25" s="82">
        <f>IF(O25=0,0,1)</f>
        <v>1</v>
      </c>
      <c r="Q25" s="145"/>
      <c r="R25" s="144"/>
    </row>
    <row r="26" ht="30" customHeight="1" spans="1:18">
      <c r="A26" s="42"/>
      <c r="B26" s="43"/>
      <c r="C26" s="44"/>
      <c r="D26" s="33"/>
      <c r="E26" s="33"/>
      <c r="F26" s="46" t="s">
        <v>23</v>
      </c>
      <c r="G26" s="46" t="s">
        <v>43</v>
      </c>
      <c r="H26" s="33" t="s">
        <v>25</v>
      </c>
      <c r="I26" s="102">
        <v>90</v>
      </c>
      <c r="J26" s="102">
        <v>100</v>
      </c>
      <c r="K26" s="84">
        <f t="shared" ref="K26:K33" si="0">IF(J26/I26*100&gt;100,100,J26/I26*100)</f>
        <v>100</v>
      </c>
      <c r="L26" s="85"/>
      <c r="M26" s="103"/>
      <c r="N26" s="87" t="s">
        <v>31</v>
      </c>
      <c r="O26" s="88"/>
      <c r="P26" s="82"/>
      <c r="Q26" s="145"/>
      <c r="R26" s="144"/>
    </row>
    <row r="27" ht="30" customHeight="1" spans="1:18">
      <c r="A27" s="42"/>
      <c r="B27" s="43"/>
      <c r="C27" s="44"/>
      <c r="D27" s="33"/>
      <c r="E27" s="33"/>
      <c r="F27" s="46" t="s">
        <v>23</v>
      </c>
      <c r="G27" s="46" t="s">
        <v>44</v>
      </c>
      <c r="H27" s="33" t="s">
        <v>25</v>
      </c>
      <c r="I27" s="102">
        <v>90</v>
      </c>
      <c r="J27" s="102">
        <v>90.6</v>
      </c>
      <c r="K27" s="84">
        <f t="shared" si="0"/>
        <v>100</v>
      </c>
      <c r="L27" s="85"/>
      <c r="M27" s="103"/>
      <c r="N27" s="87" t="s">
        <v>33</v>
      </c>
      <c r="O27" s="88"/>
      <c r="P27" s="82"/>
      <c r="Q27" s="145"/>
      <c r="R27" s="144"/>
    </row>
    <row r="28" ht="30" customHeight="1" spans="1:18">
      <c r="A28" s="42"/>
      <c r="B28" s="43"/>
      <c r="C28" s="44"/>
      <c r="D28" s="33"/>
      <c r="E28" s="33"/>
      <c r="F28" s="46" t="s">
        <v>23</v>
      </c>
      <c r="G28" s="46" t="s">
        <v>45</v>
      </c>
      <c r="H28" s="33" t="s">
        <v>25</v>
      </c>
      <c r="I28" s="102">
        <v>95</v>
      </c>
      <c r="J28" s="102">
        <v>100</v>
      </c>
      <c r="K28" s="84">
        <f t="shared" si="0"/>
        <v>100</v>
      </c>
      <c r="L28" s="85"/>
      <c r="M28" s="103"/>
      <c r="N28" s="87" t="s">
        <v>35</v>
      </c>
      <c r="O28" s="88"/>
      <c r="P28" s="82"/>
      <c r="Q28" s="145"/>
      <c r="R28" s="144"/>
    </row>
    <row r="29" ht="30" customHeight="1" spans="1:18">
      <c r="A29" s="42"/>
      <c r="B29" s="43"/>
      <c r="C29" s="47"/>
      <c r="D29" s="49"/>
      <c r="E29" s="49"/>
      <c r="F29" s="50" t="s">
        <v>37</v>
      </c>
      <c r="G29" s="50" t="s">
        <v>38</v>
      </c>
      <c r="H29" s="49" t="s">
        <v>39</v>
      </c>
      <c r="I29" s="104">
        <v>245</v>
      </c>
      <c r="J29" s="104">
        <v>259</v>
      </c>
      <c r="K29" s="97">
        <f>IF(J29/I29*100&gt;110,110,J29/I29*100)</f>
        <v>105.714285714286</v>
      </c>
      <c r="L29" s="91">
        <f>(K29)</f>
        <v>105.714285714286</v>
      </c>
      <c r="M29" s="105"/>
      <c r="N29" s="93" t="s">
        <v>26</v>
      </c>
      <c r="O29" s="94"/>
      <c r="P29" s="82"/>
      <c r="Q29" s="145"/>
      <c r="R29" s="144"/>
    </row>
    <row r="30" ht="51.75" customHeight="1" spans="1:18">
      <c r="A30" s="42"/>
      <c r="B30" s="43"/>
      <c r="C30" s="51" t="s">
        <v>47</v>
      </c>
      <c r="D30" s="39" t="s">
        <v>42</v>
      </c>
      <c r="E30" s="39" t="s">
        <v>22</v>
      </c>
      <c r="F30" s="41" t="s">
        <v>23</v>
      </c>
      <c r="G30" s="41" t="s">
        <v>24</v>
      </c>
      <c r="H30" s="40" t="s">
        <v>25</v>
      </c>
      <c r="I30" s="100">
        <f>I34/I49*100</f>
        <v>0</v>
      </c>
      <c r="J30" s="100">
        <f>J34/I49*100</f>
        <v>0</v>
      </c>
      <c r="K30" s="77" t="e">
        <f>IF(J30/I30*100&gt;100,100,J30/I30*100)</f>
        <v>#DIV/0!</v>
      </c>
      <c r="L30" s="78" t="e">
        <f>(K30+K31+K32+K33)/4</f>
        <v>#DIV/0!</v>
      </c>
      <c r="M30" s="101"/>
      <c r="N30" s="80" t="s">
        <v>26</v>
      </c>
      <c r="O30" s="81">
        <f>IFERROR((L30+L34)/2,0)</f>
        <v>0</v>
      </c>
      <c r="P30" s="82">
        <f>IF(O30=0,0,1)</f>
        <v>0</v>
      </c>
      <c r="Q30" s="145"/>
      <c r="R30" s="144"/>
    </row>
    <row r="31" ht="30" customHeight="1" spans="1:18">
      <c r="A31" s="42"/>
      <c r="B31" s="43"/>
      <c r="C31" s="52"/>
      <c r="D31" s="45"/>
      <c r="E31" s="45"/>
      <c r="F31" s="46" t="s">
        <v>23</v>
      </c>
      <c r="G31" s="46" t="s">
        <v>43</v>
      </c>
      <c r="H31" s="33" t="s">
        <v>25</v>
      </c>
      <c r="I31" s="102">
        <v>90</v>
      </c>
      <c r="J31" s="102"/>
      <c r="K31" s="84">
        <f t="shared" si="0"/>
        <v>0</v>
      </c>
      <c r="L31" s="85"/>
      <c r="M31" s="103"/>
      <c r="N31" s="87" t="s">
        <v>31</v>
      </c>
      <c r="O31" s="88"/>
      <c r="P31" s="82"/>
      <c r="Q31" s="145"/>
      <c r="R31" s="144"/>
    </row>
    <row r="32" ht="30" customHeight="1" spans="1:18">
      <c r="A32" s="42"/>
      <c r="B32" s="43"/>
      <c r="C32" s="52"/>
      <c r="D32" s="45"/>
      <c r="E32" s="45"/>
      <c r="F32" s="46" t="s">
        <v>23</v>
      </c>
      <c r="G32" s="46" t="s">
        <v>44</v>
      </c>
      <c r="H32" s="33" t="s">
        <v>25</v>
      </c>
      <c r="I32" s="102">
        <v>90</v>
      </c>
      <c r="J32" s="102"/>
      <c r="K32" s="84">
        <f t="shared" si="0"/>
        <v>0</v>
      </c>
      <c r="L32" s="85"/>
      <c r="M32" s="103"/>
      <c r="N32" s="87" t="s">
        <v>33</v>
      </c>
      <c r="O32" s="88"/>
      <c r="P32" s="82"/>
      <c r="Q32" s="145"/>
      <c r="R32" s="144"/>
    </row>
    <row r="33" ht="30" customHeight="1" spans="1:18">
      <c r="A33" s="42"/>
      <c r="B33" s="43"/>
      <c r="C33" s="52"/>
      <c r="D33" s="45"/>
      <c r="E33" s="45"/>
      <c r="F33" s="46" t="s">
        <v>23</v>
      </c>
      <c r="G33" s="46" t="s">
        <v>45</v>
      </c>
      <c r="H33" s="33" t="s">
        <v>25</v>
      </c>
      <c r="I33" s="102">
        <v>95</v>
      </c>
      <c r="J33" s="102"/>
      <c r="K33" s="84">
        <f t="shared" si="0"/>
        <v>0</v>
      </c>
      <c r="L33" s="85"/>
      <c r="M33" s="103"/>
      <c r="N33" s="87" t="s">
        <v>35</v>
      </c>
      <c r="O33" s="88"/>
      <c r="P33" s="82"/>
      <c r="Q33" s="145"/>
      <c r="R33" s="144"/>
    </row>
    <row r="34" ht="30" customHeight="1" spans="1:18">
      <c r="A34" s="42"/>
      <c r="B34" s="43"/>
      <c r="C34" s="53"/>
      <c r="D34" s="48"/>
      <c r="E34" s="48"/>
      <c r="F34" s="50" t="s">
        <v>37</v>
      </c>
      <c r="G34" s="50" t="s">
        <v>38</v>
      </c>
      <c r="H34" s="49" t="s">
        <v>39</v>
      </c>
      <c r="I34" s="104">
        <v>0</v>
      </c>
      <c r="J34" s="104"/>
      <c r="K34" s="97" t="e">
        <f>IF(J34/I34*100&gt;110,110,J34/I34*100)</f>
        <v>#DIV/0!</v>
      </c>
      <c r="L34" s="91" t="e">
        <f>(K34)</f>
        <v>#DIV/0!</v>
      </c>
      <c r="M34" s="105"/>
      <c r="N34" s="93" t="s">
        <v>26</v>
      </c>
      <c r="O34" s="94"/>
      <c r="P34" s="82"/>
      <c r="Q34" s="145"/>
      <c r="R34" s="144"/>
    </row>
    <row r="35" ht="51" customHeight="1" spans="1:18">
      <c r="A35" s="42"/>
      <c r="B35" s="43"/>
      <c r="C35" s="51" t="s">
        <v>48</v>
      </c>
      <c r="D35" s="39" t="s">
        <v>49</v>
      </c>
      <c r="E35" s="39" t="s">
        <v>22</v>
      </c>
      <c r="F35" s="41" t="s">
        <v>23</v>
      </c>
      <c r="G35" s="41" t="s">
        <v>24</v>
      </c>
      <c r="H35" s="40" t="s">
        <v>25</v>
      </c>
      <c r="I35" s="106">
        <f>I41/I49*100</f>
        <v>0</v>
      </c>
      <c r="J35" s="106">
        <f>J41/I49*100</f>
        <v>0</v>
      </c>
      <c r="K35" s="77" t="e">
        <f>IF(J35/I35*100&gt;100,100,J35/I35*100)</f>
        <v>#DIV/0!</v>
      </c>
      <c r="L35" s="107" t="e">
        <f>(K35+K36+K37+K38+K39+K40)/6</f>
        <v>#DIV/0!</v>
      </c>
      <c r="M35" s="108"/>
      <c r="N35" s="80" t="s">
        <v>26</v>
      </c>
      <c r="O35" s="109">
        <f>IFERROR((L35+L41)/2,0)</f>
        <v>0</v>
      </c>
      <c r="P35" s="110">
        <f>IF(O35=0,0,1)</f>
        <v>0</v>
      </c>
      <c r="Q35" s="146">
        <f>IFERROR((O35+O42)/(P35+P42),0)</f>
        <v>0</v>
      </c>
      <c r="R35" s="144"/>
    </row>
    <row r="36" ht="37.5" customHeight="1" spans="1:18">
      <c r="A36" s="42"/>
      <c r="B36" s="43"/>
      <c r="C36" s="52"/>
      <c r="D36" s="45"/>
      <c r="E36" s="45"/>
      <c r="F36" s="46" t="s">
        <v>23</v>
      </c>
      <c r="G36" s="46" t="s">
        <v>27</v>
      </c>
      <c r="H36" s="33" t="s">
        <v>28</v>
      </c>
      <c r="I36" s="111">
        <v>0</v>
      </c>
      <c r="J36" s="111"/>
      <c r="K36" s="84">
        <f>IF(J36=0,100,IF(J36&gt;5,89,90))</f>
        <v>100</v>
      </c>
      <c r="L36" s="112"/>
      <c r="M36" s="113"/>
      <c r="N36" s="87" t="s">
        <v>29</v>
      </c>
      <c r="O36" s="114"/>
      <c r="P36" s="115"/>
      <c r="Q36" s="146"/>
      <c r="R36" s="144"/>
    </row>
    <row r="37" ht="30" customHeight="1" spans="1:18">
      <c r="A37" s="42"/>
      <c r="B37" s="43"/>
      <c r="C37" s="52"/>
      <c r="D37" s="45"/>
      <c r="E37" s="45"/>
      <c r="F37" s="46" t="s">
        <v>23</v>
      </c>
      <c r="G37" s="54" t="s">
        <v>30</v>
      </c>
      <c r="H37" s="33" t="s">
        <v>25</v>
      </c>
      <c r="I37" s="111">
        <v>0</v>
      </c>
      <c r="J37" s="111"/>
      <c r="K37" s="84" t="e">
        <f>IF(J37/I37*100&gt;100,100,J37/I37*100)</f>
        <v>#DIV/0!</v>
      </c>
      <c r="L37" s="112"/>
      <c r="M37" s="113"/>
      <c r="N37" s="87" t="s">
        <v>31</v>
      </c>
      <c r="O37" s="114"/>
      <c r="P37" s="115"/>
      <c r="Q37" s="146"/>
      <c r="R37" s="144"/>
    </row>
    <row r="38" ht="30" customHeight="1" spans="1:18">
      <c r="A38" s="42"/>
      <c r="B38" s="43"/>
      <c r="C38" s="52"/>
      <c r="D38" s="45"/>
      <c r="E38" s="45"/>
      <c r="F38" s="46" t="s">
        <v>23</v>
      </c>
      <c r="G38" s="46" t="s">
        <v>32</v>
      </c>
      <c r="H38" s="33" t="s">
        <v>25</v>
      </c>
      <c r="I38" s="111">
        <v>0</v>
      </c>
      <c r="J38" s="111"/>
      <c r="K38" s="116" t="e">
        <f>IF(J38/I38*100&gt;100,100,J38/I38*100)</f>
        <v>#DIV/0!</v>
      </c>
      <c r="L38" s="112"/>
      <c r="M38" s="113"/>
      <c r="N38" s="87" t="s">
        <v>33</v>
      </c>
      <c r="O38" s="114"/>
      <c r="P38" s="115"/>
      <c r="Q38" s="146"/>
      <c r="R38" s="144"/>
    </row>
    <row r="39" ht="30" customHeight="1" spans="1:18">
      <c r="A39" s="42"/>
      <c r="B39" s="43"/>
      <c r="C39" s="52"/>
      <c r="D39" s="45"/>
      <c r="E39" s="45"/>
      <c r="F39" s="46" t="s">
        <v>23</v>
      </c>
      <c r="G39" s="46" t="s">
        <v>34</v>
      </c>
      <c r="H39" s="33" t="s">
        <v>25</v>
      </c>
      <c r="I39" s="111">
        <v>0</v>
      </c>
      <c r="J39" s="111"/>
      <c r="K39" s="84" t="e">
        <f>IF(J39/I39*100&gt;100,100,J39/I39*100)</f>
        <v>#DIV/0!</v>
      </c>
      <c r="L39" s="112"/>
      <c r="M39" s="113"/>
      <c r="N39" s="87" t="s">
        <v>35</v>
      </c>
      <c r="O39" s="114"/>
      <c r="P39" s="115"/>
      <c r="Q39" s="146"/>
      <c r="R39" s="144"/>
    </row>
    <row r="40" ht="30" customHeight="1" spans="1:18">
      <c r="A40" s="42"/>
      <c r="B40" s="43"/>
      <c r="C40" s="52"/>
      <c r="D40" s="45"/>
      <c r="E40" s="45"/>
      <c r="F40" s="46" t="s">
        <v>23</v>
      </c>
      <c r="G40" s="46" t="s">
        <v>36</v>
      </c>
      <c r="H40" s="33" t="s">
        <v>25</v>
      </c>
      <c r="I40" s="111">
        <v>0</v>
      </c>
      <c r="J40" s="111"/>
      <c r="K40" s="84" t="e">
        <f>IF(J40/I40*100&gt;100,100,J40/I40*100)</f>
        <v>#DIV/0!</v>
      </c>
      <c r="L40" s="117"/>
      <c r="M40" s="113"/>
      <c r="N40" s="87" t="s">
        <v>35</v>
      </c>
      <c r="O40" s="114"/>
      <c r="P40" s="115"/>
      <c r="Q40" s="146"/>
      <c r="R40" s="144"/>
    </row>
    <row r="41" ht="30" customHeight="1" spans="1:18">
      <c r="A41" s="42"/>
      <c r="B41" s="43"/>
      <c r="C41" s="53"/>
      <c r="D41" s="48"/>
      <c r="E41" s="48"/>
      <c r="F41" s="50" t="s">
        <v>37</v>
      </c>
      <c r="G41" s="50" t="s">
        <v>38</v>
      </c>
      <c r="H41" s="49" t="s">
        <v>39</v>
      </c>
      <c r="I41" s="118">
        <v>0</v>
      </c>
      <c r="J41" s="118"/>
      <c r="K41" s="90" t="e">
        <f>IF(J41/I41*100&gt;110,110,J41/I41*100)</f>
        <v>#DIV/0!</v>
      </c>
      <c r="L41" s="91" t="e">
        <f>(K41)</f>
        <v>#DIV/0!</v>
      </c>
      <c r="M41" s="119"/>
      <c r="N41" s="93" t="s">
        <v>26</v>
      </c>
      <c r="O41" s="120"/>
      <c r="P41" s="121"/>
      <c r="Q41" s="146"/>
      <c r="R41" s="144"/>
    </row>
    <row r="42" ht="54.75" customHeight="1" spans="1:18">
      <c r="A42" s="42"/>
      <c r="B42" s="43"/>
      <c r="C42" s="51" t="s">
        <v>50</v>
      </c>
      <c r="D42" s="39" t="s">
        <v>49</v>
      </c>
      <c r="E42" s="39" t="s">
        <v>22</v>
      </c>
      <c r="F42" s="41" t="s">
        <v>23</v>
      </c>
      <c r="G42" s="41" t="s">
        <v>24</v>
      </c>
      <c r="H42" s="40" t="s">
        <v>25</v>
      </c>
      <c r="I42" s="106">
        <f>I48/I49*100</f>
        <v>0</v>
      </c>
      <c r="J42" s="122">
        <f>J48/I49*100</f>
        <v>0</v>
      </c>
      <c r="K42" s="77" t="e">
        <f>IF(J42/I42*100&gt;100,100,J42/I42*100)</f>
        <v>#DIV/0!</v>
      </c>
      <c r="L42" s="107" t="e">
        <f>(K42+K43+K44+K45+K46+K47)/6</f>
        <v>#DIV/0!</v>
      </c>
      <c r="M42" s="108"/>
      <c r="N42" s="80" t="s">
        <v>26</v>
      </c>
      <c r="O42" s="109">
        <f>IFERROR((L42+L48)/2,0)</f>
        <v>0</v>
      </c>
      <c r="P42" s="110">
        <f>IF(O42=0,0,1)</f>
        <v>0</v>
      </c>
      <c r="Q42" s="146"/>
      <c r="R42" s="144"/>
    </row>
    <row r="43" ht="39" customHeight="1" spans="1:18">
      <c r="A43" s="42"/>
      <c r="B43" s="43"/>
      <c r="C43" s="52"/>
      <c r="D43" s="45"/>
      <c r="E43" s="45"/>
      <c r="F43" s="46" t="s">
        <v>23</v>
      </c>
      <c r="G43" s="46" t="s">
        <v>27</v>
      </c>
      <c r="H43" s="33" t="s">
        <v>28</v>
      </c>
      <c r="I43" s="111">
        <v>0</v>
      </c>
      <c r="J43" s="111"/>
      <c r="K43" s="84">
        <f>IF(J43=0,100,IF(J43&gt;5,89,90))</f>
        <v>100</v>
      </c>
      <c r="L43" s="112"/>
      <c r="M43" s="113"/>
      <c r="N43" s="87" t="s">
        <v>29</v>
      </c>
      <c r="O43" s="114"/>
      <c r="P43" s="115"/>
      <c r="Q43" s="146"/>
      <c r="R43" s="144"/>
    </row>
    <row r="44" ht="30" customHeight="1" spans="1:18">
      <c r="A44" s="42"/>
      <c r="B44" s="43"/>
      <c r="C44" s="52"/>
      <c r="D44" s="45"/>
      <c r="E44" s="45"/>
      <c r="F44" s="46" t="s">
        <v>23</v>
      </c>
      <c r="G44" s="54" t="s">
        <v>30</v>
      </c>
      <c r="H44" s="33" t="s">
        <v>25</v>
      </c>
      <c r="I44" s="111">
        <v>90</v>
      </c>
      <c r="J44" s="111"/>
      <c r="K44" s="84">
        <f>IF(J44/I44*100&gt;100,100,J44/I44*100)</f>
        <v>0</v>
      </c>
      <c r="L44" s="112"/>
      <c r="M44" s="113"/>
      <c r="N44" s="87" t="s">
        <v>31</v>
      </c>
      <c r="O44" s="114"/>
      <c r="P44" s="115"/>
      <c r="Q44" s="146"/>
      <c r="R44" s="144"/>
    </row>
    <row r="45" ht="30" customHeight="1" spans="1:18">
      <c r="A45" s="42"/>
      <c r="B45" s="43"/>
      <c r="C45" s="52"/>
      <c r="D45" s="45"/>
      <c r="E45" s="45"/>
      <c r="F45" s="46" t="s">
        <v>23</v>
      </c>
      <c r="G45" s="46" t="s">
        <v>32</v>
      </c>
      <c r="H45" s="33" t="s">
        <v>25</v>
      </c>
      <c r="I45" s="111">
        <v>90</v>
      </c>
      <c r="J45" s="111"/>
      <c r="K45" s="116">
        <f>IF(J45/I45*100&gt;100,100,J45/I45*100)</f>
        <v>0</v>
      </c>
      <c r="L45" s="112"/>
      <c r="M45" s="113"/>
      <c r="N45" s="87" t="s">
        <v>33</v>
      </c>
      <c r="O45" s="114"/>
      <c r="P45" s="115"/>
      <c r="Q45" s="146"/>
      <c r="R45" s="144"/>
    </row>
    <row r="46" ht="30" customHeight="1" spans="1:18">
      <c r="A46" s="42"/>
      <c r="B46" s="43"/>
      <c r="C46" s="52"/>
      <c r="D46" s="45"/>
      <c r="E46" s="45"/>
      <c r="F46" s="46" t="s">
        <v>23</v>
      </c>
      <c r="G46" s="46" t="s">
        <v>34</v>
      </c>
      <c r="H46" s="33" t="s">
        <v>25</v>
      </c>
      <c r="I46" s="111">
        <v>70</v>
      </c>
      <c r="J46" s="111"/>
      <c r="K46" s="84">
        <f>IF(J46/I46*100&gt;100,100,J46/I46*100)</f>
        <v>0</v>
      </c>
      <c r="L46" s="112"/>
      <c r="M46" s="113"/>
      <c r="N46" s="87" t="s">
        <v>35</v>
      </c>
      <c r="O46" s="114"/>
      <c r="P46" s="115"/>
      <c r="Q46" s="146"/>
      <c r="R46" s="144"/>
    </row>
    <row r="47" ht="30" customHeight="1" spans="1:18">
      <c r="A47" s="42"/>
      <c r="B47" s="43"/>
      <c r="C47" s="52"/>
      <c r="D47" s="45"/>
      <c r="E47" s="45"/>
      <c r="F47" s="46" t="s">
        <v>23</v>
      </c>
      <c r="G47" s="46" t="s">
        <v>36</v>
      </c>
      <c r="H47" s="33" t="s">
        <v>25</v>
      </c>
      <c r="I47" s="111">
        <v>95</v>
      </c>
      <c r="J47" s="111"/>
      <c r="K47" s="84">
        <f>IF(J47/I47*100&gt;100,100,J47/I47*100)</f>
        <v>0</v>
      </c>
      <c r="L47" s="117"/>
      <c r="M47" s="113"/>
      <c r="N47" s="87" t="s">
        <v>35</v>
      </c>
      <c r="O47" s="114"/>
      <c r="P47" s="115"/>
      <c r="Q47" s="146"/>
      <c r="R47" s="144"/>
    </row>
    <row r="48" ht="30" customHeight="1" spans="1:18">
      <c r="A48" s="42"/>
      <c r="B48" s="43"/>
      <c r="C48" s="53"/>
      <c r="D48" s="48"/>
      <c r="E48" s="48"/>
      <c r="F48" s="50" t="s">
        <v>37</v>
      </c>
      <c r="G48" s="55" t="s">
        <v>38</v>
      </c>
      <c r="H48" s="35" t="s">
        <v>39</v>
      </c>
      <c r="I48" s="123">
        <v>0</v>
      </c>
      <c r="J48" s="123"/>
      <c r="K48" s="124" t="e">
        <f>IF(J48/I48*100&gt;110,110,J48/I48*100)</f>
        <v>#DIV/0!</v>
      </c>
      <c r="L48" s="125" t="e">
        <f>(K48)</f>
        <v>#DIV/0!</v>
      </c>
      <c r="M48" s="126"/>
      <c r="N48" s="127" t="s">
        <v>26</v>
      </c>
      <c r="O48" s="114"/>
      <c r="P48" s="115"/>
      <c r="Q48" s="147"/>
      <c r="R48" s="148"/>
    </row>
    <row r="49" ht="26.25" spans="1:18">
      <c r="A49" s="56"/>
      <c r="B49" s="57"/>
      <c r="C49" s="58" t="s">
        <v>51</v>
      </c>
      <c r="D49" s="58"/>
      <c r="E49" s="58"/>
      <c r="F49" s="58"/>
      <c r="G49" s="46" t="s">
        <v>52</v>
      </c>
      <c r="H49" s="33" t="s">
        <v>39</v>
      </c>
      <c r="I49" s="128">
        <f>I48+I41+I34+I29+I24+I19+I12</f>
        <v>2001</v>
      </c>
      <c r="J49" s="128">
        <f>J48+J41+J34+J29+J24+J19+J12</f>
        <v>2061</v>
      </c>
      <c r="K49" s="116">
        <f>IF(J49/I49*100&gt;110,110,J49/I49*100)</f>
        <v>102.998500749625</v>
      </c>
      <c r="L49" s="129"/>
      <c r="M49" s="129"/>
      <c r="N49" s="129"/>
      <c r="O49" s="129"/>
      <c r="P49" s="129"/>
      <c r="Q49" s="129"/>
      <c r="R49" s="149"/>
    </row>
    <row r="51" s="19" customFormat="1" ht="37.5" spans="1:16">
      <c r="A51" s="59" t="s">
        <v>53</v>
      </c>
      <c r="B51" s="59"/>
      <c r="C51" s="59"/>
      <c r="D51" s="59"/>
      <c r="E51" s="59"/>
      <c r="F51" s="59"/>
      <c r="G51" s="59"/>
      <c r="H51" s="59"/>
      <c r="I51" s="59"/>
      <c r="J51" s="59"/>
      <c r="K51" s="130"/>
      <c r="L51" s="131"/>
      <c r="M51" s="132"/>
      <c r="N51" s="133" t="s">
        <v>54</v>
      </c>
      <c r="O51" s="134"/>
      <c r="P51" s="135"/>
    </row>
    <row r="52" spans="1:14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136"/>
      <c r="L52" s="137"/>
      <c r="M52" s="138"/>
      <c r="N52" s="139" t="s">
        <v>55</v>
      </c>
    </row>
    <row r="53" spans="1:14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136"/>
      <c r="L53" s="137"/>
      <c r="M53" s="140" t="s">
        <v>56</v>
      </c>
      <c r="N53" s="141"/>
    </row>
  </sheetData>
  <sheetProtection password="CF5E" sheet="1"/>
  <autoFilter ref="A4:O49">
    <extLst/>
  </autoFilter>
  <mergeCells count="49">
    <mergeCell ref="G1:O1"/>
    <mergeCell ref="E2:L2"/>
    <mergeCell ref="C49:F49"/>
    <mergeCell ref="A6:A49"/>
    <mergeCell ref="B6:B49"/>
    <mergeCell ref="C6:C12"/>
    <mergeCell ref="C13:C19"/>
    <mergeCell ref="C20:C24"/>
    <mergeCell ref="C25:C29"/>
    <mergeCell ref="C30:C34"/>
    <mergeCell ref="D6:D12"/>
    <mergeCell ref="D13:D19"/>
    <mergeCell ref="D20:D24"/>
    <mergeCell ref="D25:D29"/>
    <mergeCell ref="D30:D34"/>
    <mergeCell ref="D35:D41"/>
    <mergeCell ref="D42:D48"/>
    <mergeCell ref="E6:E12"/>
    <mergeCell ref="E13:E19"/>
    <mergeCell ref="E20:E24"/>
    <mergeCell ref="E25:E29"/>
    <mergeCell ref="E30:E34"/>
    <mergeCell ref="E35:E41"/>
    <mergeCell ref="E42:E48"/>
    <mergeCell ref="L6:L11"/>
    <mergeCell ref="L13:L18"/>
    <mergeCell ref="L20:L23"/>
    <mergeCell ref="L25:L28"/>
    <mergeCell ref="L30:L33"/>
    <mergeCell ref="L35:L40"/>
    <mergeCell ref="L42:L47"/>
    <mergeCell ref="O6:O12"/>
    <mergeCell ref="O13:O19"/>
    <mergeCell ref="O20:O24"/>
    <mergeCell ref="O25:O29"/>
    <mergeCell ref="O30:O34"/>
    <mergeCell ref="O35:O41"/>
    <mergeCell ref="O42:O48"/>
    <mergeCell ref="P6:P12"/>
    <mergeCell ref="P13:P19"/>
    <mergeCell ref="P20:P24"/>
    <mergeCell ref="P25:P29"/>
    <mergeCell ref="P30:P34"/>
    <mergeCell ref="P35:P41"/>
    <mergeCell ref="P42:P48"/>
    <mergeCell ref="Q6:Q19"/>
    <mergeCell ref="Q20:Q34"/>
    <mergeCell ref="Q35:Q48"/>
    <mergeCell ref="R6:R48"/>
  </mergeCells>
  <pageMargins left="0.118110236220472" right="0.118110236220472" top="0.15748031496063" bottom="0.354330708661417" header="0" footer="0"/>
  <pageSetup paperSize="9" scale="45" fitToWidth="0" fitToHeight="0" orientation="landscape" horizontalDpi="600" verticalDpi="600"/>
  <headerFoot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Лист3"/>
  <dimension ref="A1:E95"/>
  <sheetViews>
    <sheetView zoomScale="88" zoomScaleNormal="88" zoomScaleSheetLayoutView="60" topLeftCell="A37" workbookViewId="0">
      <selection activeCell="L52" sqref="L51:L52"/>
    </sheetView>
  </sheetViews>
  <sheetFormatPr defaultColWidth="9.33333333333333" defaultRowHeight="12.75" outlineLevelCol="4"/>
  <cols>
    <col min="1" max="1" width="3.56666666666667" style="3" customWidth="1"/>
    <col min="2" max="2" width="5.85555555555556" style="4" customWidth="1"/>
    <col min="3" max="3" width="132.855555555556" style="5" customWidth="1"/>
    <col min="4" max="4" width="4.85555555555556" style="6" customWidth="1"/>
    <col min="5" max="5" width="6.85555555555556" style="7" customWidth="1"/>
    <col min="6" max="16384" width="9.14444444444444" style="7"/>
  </cols>
  <sheetData>
    <row r="1" spans="1:5">
      <c r="A1" s="3">
        <v>1</v>
      </c>
      <c r="B1" s="4">
        <v>2</v>
      </c>
      <c r="C1" s="5">
        <v>3</v>
      </c>
      <c r="D1" s="6">
        <v>4</v>
      </c>
      <c r="E1" s="7">
        <v>5</v>
      </c>
    </row>
    <row r="2" s="1" customFormat="1" ht="25.5" spans="1:5">
      <c r="A2" s="8">
        <v>1</v>
      </c>
      <c r="B2" s="9">
        <v>101</v>
      </c>
      <c r="C2" s="10" t="s">
        <v>57</v>
      </c>
      <c r="D2" s="6">
        <v>6</v>
      </c>
      <c r="E2" s="1" t="s">
        <v>58</v>
      </c>
    </row>
    <row r="3" s="1" customFormat="1" ht="25.5" spans="1:5">
      <c r="A3" s="8">
        <v>2</v>
      </c>
      <c r="B3" s="9">
        <v>102</v>
      </c>
      <c r="C3" s="10" t="s">
        <v>59</v>
      </c>
      <c r="D3" s="6">
        <v>6</v>
      </c>
      <c r="E3" s="1" t="s">
        <v>58</v>
      </c>
    </row>
    <row r="4" s="1" customFormat="1" ht="25.5" spans="1:5">
      <c r="A4" s="8">
        <v>3</v>
      </c>
      <c r="B4" s="9">
        <v>103</v>
      </c>
      <c r="C4" s="10" t="s">
        <v>60</v>
      </c>
      <c r="D4" s="6">
        <v>6</v>
      </c>
      <c r="E4" s="1" t="s">
        <v>58</v>
      </c>
    </row>
    <row r="5" s="1" customFormat="1" ht="25.5" spans="1:5">
      <c r="A5" s="8">
        <v>4</v>
      </c>
      <c r="B5" s="9">
        <v>104</v>
      </c>
      <c r="C5" s="10" t="s">
        <v>61</v>
      </c>
      <c r="D5" s="6">
        <v>6</v>
      </c>
      <c r="E5" s="1" t="s">
        <v>58</v>
      </c>
    </row>
    <row r="6" s="1" customFormat="1" ht="25.5" spans="1:5">
      <c r="A6" s="8">
        <v>5</v>
      </c>
      <c r="B6" s="9">
        <v>105</v>
      </c>
      <c r="C6" s="10" t="s">
        <v>62</v>
      </c>
      <c r="D6" s="6">
        <v>6</v>
      </c>
      <c r="E6" s="1" t="s">
        <v>58</v>
      </c>
    </row>
    <row r="7" s="1" customFormat="1" ht="25.5" spans="1:5">
      <c r="A7" s="8">
        <v>6</v>
      </c>
      <c r="B7" s="9">
        <v>201</v>
      </c>
      <c r="C7" s="10" t="s">
        <v>63</v>
      </c>
      <c r="D7" s="6">
        <v>6</v>
      </c>
      <c r="E7" s="1" t="s">
        <v>64</v>
      </c>
    </row>
    <row r="8" s="1" customFormat="1" ht="25.5" spans="1:5">
      <c r="A8" s="8">
        <v>7</v>
      </c>
      <c r="B8" s="9">
        <v>202</v>
      </c>
      <c r="C8" s="10" t="s">
        <v>65</v>
      </c>
      <c r="D8" s="6">
        <v>6</v>
      </c>
      <c r="E8" s="1" t="s">
        <v>64</v>
      </c>
    </row>
    <row r="9" s="1" customFormat="1" ht="25.5" spans="1:5">
      <c r="A9" s="8">
        <v>8</v>
      </c>
      <c r="B9" s="9">
        <v>203</v>
      </c>
      <c r="C9" s="10" t="s">
        <v>66</v>
      </c>
      <c r="D9" s="6">
        <v>6</v>
      </c>
      <c r="E9" s="1" t="s">
        <v>64</v>
      </c>
    </row>
    <row r="10" s="1" customFormat="1" ht="25.5" spans="1:5">
      <c r="A10" s="8">
        <v>9</v>
      </c>
      <c r="B10" s="9">
        <v>204</v>
      </c>
      <c r="C10" s="10" t="s">
        <v>67</v>
      </c>
      <c r="D10" s="6">
        <v>6</v>
      </c>
      <c r="E10" s="1" t="s">
        <v>64</v>
      </c>
    </row>
    <row r="11" s="1" customFormat="1" ht="25.5" spans="1:5">
      <c r="A11" s="8">
        <v>10</v>
      </c>
      <c r="B11" s="9">
        <v>205</v>
      </c>
      <c r="C11" s="10" t="s">
        <v>68</v>
      </c>
      <c r="D11" s="6">
        <v>6</v>
      </c>
      <c r="E11" s="1" t="s">
        <v>64</v>
      </c>
    </row>
    <row r="12" s="1" customFormat="1" ht="25.5" spans="1:5">
      <c r="A12" s="8">
        <v>11</v>
      </c>
      <c r="B12" s="9">
        <v>206</v>
      </c>
      <c r="C12" s="10" t="s">
        <v>69</v>
      </c>
      <c r="D12" s="6">
        <v>6</v>
      </c>
      <c r="E12" s="1" t="s">
        <v>64</v>
      </c>
    </row>
    <row r="13" s="1" customFormat="1" ht="25.5" spans="1:5">
      <c r="A13" s="8">
        <v>12</v>
      </c>
      <c r="B13" s="9">
        <v>207</v>
      </c>
      <c r="C13" s="10" t="s">
        <v>70</v>
      </c>
      <c r="D13" s="6">
        <v>6</v>
      </c>
      <c r="E13" s="1" t="s">
        <v>64</v>
      </c>
    </row>
    <row r="14" s="1" customFormat="1" spans="1:5">
      <c r="A14" s="8">
        <v>13</v>
      </c>
      <c r="B14" s="9">
        <v>208</v>
      </c>
      <c r="C14" s="10" t="s">
        <v>71</v>
      </c>
      <c r="D14" s="6">
        <v>6</v>
      </c>
      <c r="E14" s="1" t="s">
        <v>64</v>
      </c>
    </row>
    <row r="15" s="1" customFormat="1" spans="1:5">
      <c r="A15" s="8">
        <v>14</v>
      </c>
      <c r="B15" s="9">
        <v>209</v>
      </c>
      <c r="C15" s="10" t="s">
        <v>72</v>
      </c>
      <c r="D15" s="6">
        <v>6</v>
      </c>
      <c r="E15" s="1" t="s">
        <v>64</v>
      </c>
    </row>
    <row r="16" s="1" customFormat="1" spans="1:5">
      <c r="A16" s="8">
        <v>15</v>
      </c>
      <c r="B16" s="9">
        <v>210</v>
      </c>
      <c r="C16" s="10" t="s">
        <v>73</v>
      </c>
      <c r="D16" s="6">
        <v>6</v>
      </c>
      <c r="E16" s="1" t="s">
        <v>74</v>
      </c>
    </row>
    <row r="17" s="1" customFormat="1" spans="1:5">
      <c r="A17" s="8">
        <v>16</v>
      </c>
      <c r="B17" s="9">
        <v>301</v>
      </c>
      <c r="C17" s="10" t="s">
        <v>75</v>
      </c>
      <c r="D17" s="6">
        <v>6</v>
      </c>
      <c r="E17" s="1" t="s">
        <v>76</v>
      </c>
    </row>
    <row r="18" s="1" customFormat="1" spans="1:5">
      <c r="A18" s="8">
        <v>17</v>
      </c>
      <c r="B18" s="9">
        <v>302</v>
      </c>
      <c r="C18" s="10" t="s">
        <v>77</v>
      </c>
      <c r="D18" s="6">
        <v>6</v>
      </c>
      <c r="E18" s="1" t="s">
        <v>76</v>
      </c>
    </row>
    <row r="19" s="1" customFormat="1" spans="1:5">
      <c r="A19" s="8">
        <v>18</v>
      </c>
      <c r="B19" s="9">
        <v>303</v>
      </c>
      <c r="C19" s="10" t="s">
        <v>78</v>
      </c>
      <c r="D19" s="6">
        <v>6</v>
      </c>
      <c r="E19" s="1" t="s">
        <v>76</v>
      </c>
    </row>
    <row r="20" s="1" customFormat="1" spans="1:5">
      <c r="A20" s="8">
        <v>19</v>
      </c>
      <c r="B20" s="9">
        <v>304</v>
      </c>
      <c r="C20" s="10" t="s">
        <v>79</v>
      </c>
      <c r="D20" s="6">
        <v>6</v>
      </c>
      <c r="E20" s="1" t="s">
        <v>76</v>
      </c>
    </row>
    <row r="21" s="1" customFormat="1" spans="1:5">
      <c r="A21" s="8">
        <v>20</v>
      </c>
      <c r="B21" s="9">
        <v>305</v>
      </c>
      <c r="C21" s="10" t="s">
        <v>80</v>
      </c>
      <c r="D21" s="6">
        <v>6</v>
      </c>
      <c r="E21" s="1" t="s">
        <v>76</v>
      </c>
    </row>
    <row r="22" s="1" customFormat="1" spans="1:5">
      <c r="A22" s="8">
        <v>21</v>
      </c>
      <c r="B22" s="9">
        <v>306</v>
      </c>
      <c r="C22" s="10" t="s">
        <v>81</v>
      </c>
      <c r="D22" s="6">
        <v>6</v>
      </c>
      <c r="E22" s="1" t="s">
        <v>76</v>
      </c>
    </row>
    <row r="23" s="1" customFormat="1" spans="1:5">
      <c r="A23" s="8">
        <v>22</v>
      </c>
      <c r="B23" s="9">
        <v>307</v>
      </c>
      <c r="C23" s="10" t="s">
        <v>82</v>
      </c>
      <c r="D23" s="6">
        <v>6</v>
      </c>
      <c r="E23" s="1" t="s">
        <v>76</v>
      </c>
    </row>
    <row r="24" s="1" customFormat="1" spans="1:5">
      <c r="A24" s="8">
        <v>23</v>
      </c>
      <c r="B24" s="9">
        <v>308</v>
      </c>
      <c r="C24" s="10" t="s">
        <v>83</v>
      </c>
      <c r="D24" s="6">
        <v>6</v>
      </c>
      <c r="E24" s="1" t="s">
        <v>76</v>
      </c>
    </row>
    <row r="25" s="1" customFormat="1" spans="1:5">
      <c r="A25" s="8">
        <v>24</v>
      </c>
      <c r="B25" s="9">
        <v>309</v>
      </c>
      <c r="C25" s="10" t="s">
        <v>84</v>
      </c>
      <c r="D25" s="6">
        <v>6</v>
      </c>
      <c r="E25" s="1" t="s">
        <v>76</v>
      </c>
    </row>
    <row r="26" s="1" customFormat="1" spans="1:5">
      <c r="A26" s="8">
        <v>25</v>
      </c>
      <c r="B26" s="9">
        <v>310</v>
      </c>
      <c r="C26" s="10" t="s">
        <v>85</v>
      </c>
      <c r="D26" s="6">
        <v>6</v>
      </c>
      <c r="E26" s="1" t="s">
        <v>76</v>
      </c>
    </row>
    <row r="27" s="1" customFormat="1" spans="1:5">
      <c r="A27" s="8">
        <v>26</v>
      </c>
      <c r="B27" s="9">
        <v>311</v>
      </c>
      <c r="C27" s="10" t="s">
        <v>86</v>
      </c>
      <c r="D27" s="6">
        <v>6</v>
      </c>
      <c r="E27" s="1" t="s">
        <v>76</v>
      </c>
    </row>
    <row r="28" s="1" customFormat="1" ht="25.5" spans="1:5">
      <c r="A28" s="8">
        <v>27</v>
      </c>
      <c r="B28" s="9">
        <v>401</v>
      </c>
      <c r="C28" s="11" t="s">
        <v>87</v>
      </c>
      <c r="D28" s="6">
        <v>6</v>
      </c>
      <c r="E28" s="1" t="s">
        <v>88</v>
      </c>
    </row>
    <row r="29" s="1" customFormat="1" ht="25.5" spans="1:5">
      <c r="A29" s="8">
        <v>28</v>
      </c>
      <c r="B29" s="9">
        <v>402</v>
      </c>
      <c r="C29" s="11" t="s">
        <v>89</v>
      </c>
      <c r="D29" s="6">
        <v>6</v>
      </c>
      <c r="E29" s="1" t="s">
        <v>88</v>
      </c>
    </row>
    <row r="30" s="1" customFormat="1" ht="25.5" spans="1:5">
      <c r="A30" s="8">
        <v>29</v>
      </c>
      <c r="B30" s="9">
        <v>403</v>
      </c>
      <c r="C30" s="11" t="s">
        <v>90</v>
      </c>
      <c r="D30" s="6">
        <v>6</v>
      </c>
      <c r="E30" s="1" t="s">
        <v>88</v>
      </c>
    </row>
    <row r="31" s="1" customFormat="1" ht="25.5" spans="1:5">
      <c r="A31" s="8">
        <v>30</v>
      </c>
      <c r="B31" s="9">
        <v>404</v>
      </c>
      <c r="C31" s="11" t="s">
        <v>91</v>
      </c>
      <c r="D31" s="6">
        <v>6</v>
      </c>
      <c r="E31" s="1" t="s">
        <v>88</v>
      </c>
    </row>
    <row r="32" s="1" customFormat="1" ht="25.5" spans="1:5">
      <c r="A32" s="8">
        <v>31</v>
      </c>
      <c r="B32" s="9">
        <v>405</v>
      </c>
      <c r="C32" s="11" t="s">
        <v>92</v>
      </c>
      <c r="D32" s="6">
        <v>6</v>
      </c>
      <c r="E32" s="1" t="s">
        <v>88</v>
      </c>
    </row>
    <row r="33" s="1" customFormat="1" ht="25.5" spans="1:5">
      <c r="A33" s="8">
        <v>32</v>
      </c>
      <c r="B33" s="9">
        <v>406</v>
      </c>
      <c r="C33" s="11" t="s">
        <v>93</v>
      </c>
      <c r="D33" s="6">
        <v>6</v>
      </c>
      <c r="E33" s="1" t="s">
        <v>88</v>
      </c>
    </row>
    <row r="34" s="1" customFormat="1" ht="25.5" spans="1:5">
      <c r="A34" s="8">
        <v>33</v>
      </c>
      <c r="B34" s="9">
        <v>407</v>
      </c>
      <c r="C34" s="11" t="s">
        <v>94</v>
      </c>
      <c r="D34" s="6">
        <v>6</v>
      </c>
      <c r="E34" s="1" t="s">
        <v>88</v>
      </c>
    </row>
    <row r="35" s="1" customFormat="1" ht="25.5" spans="1:5">
      <c r="A35" s="8">
        <v>34</v>
      </c>
      <c r="B35" s="9">
        <v>408</v>
      </c>
      <c r="C35" s="11" t="s">
        <v>95</v>
      </c>
      <c r="D35" s="6">
        <v>6</v>
      </c>
      <c r="E35" s="1" t="s">
        <v>88</v>
      </c>
    </row>
    <row r="36" s="1" customFormat="1" ht="25.5" spans="1:5">
      <c r="A36" s="8">
        <v>35</v>
      </c>
      <c r="B36" s="9">
        <v>409</v>
      </c>
      <c r="C36" s="11" t="s">
        <v>96</v>
      </c>
      <c r="D36" s="6">
        <v>6</v>
      </c>
      <c r="E36" s="1" t="s">
        <v>88</v>
      </c>
    </row>
    <row r="37" s="1" customFormat="1" ht="25.5" spans="1:5">
      <c r="A37" s="8">
        <v>36</v>
      </c>
      <c r="B37" s="9">
        <v>410</v>
      </c>
      <c r="C37" s="11" t="s">
        <v>97</v>
      </c>
      <c r="D37" s="6">
        <v>6</v>
      </c>
      <c r="E37" s="1" t="s">
        <v>88</v>
      </c>
    </row>
    <row r="38" s="1" customFormat="1" ht="25.5" spans="1:5">
      <c r="A38" s="8">
        <v>37</v>
      </c>
      <c r="B38" s="9">
        <v>411</v>
      </c>
      <c r="C38" s="11" t="s">
        <v>98</v>
      </c>
      <c r="D38" s="6">
        <v>6</v>
      </c>
      <c r="E38" s="1" t="s">
        <v>88</v>
      </c>
    </row>
    <row r="39" s="1" customFormat="1" ht="25.5" spans="1:5">
      <c r="A39" s="8">
        <v>38</v>
      </c>
      <c r="B39" s="9">
        <v>412</v>
      </c>
      <c r="C39" s="10" t="s">
        <v>99</v>
      </c>
      <c r="D39" s="6">
        <v>6</v>
      </c>
      <c r="E39" s="1" t="s">
        <v>88</v>
      </c>
    </row>
    <row r="40" s="1" customFormat="1" ht="25.5" spans="1:5">
      <c r="A40" s="8">
        <v>39</v>
      </c>
      <c r="B40" s="9">
        <v>413</v>
      </c>
      <c r="C40" s="10" t="s">
        <v>100</v>
      </c>
      <c r="D40" s="6">
        <v>6</v>
      </c>
      <c r="E40" s="1" t="s">
        <v>88</v>
      </c>
    </row>
    <row r="41" s="1" customFormat="1" ht="25.5" spans="1:5">
      <c r="A41" s="8">
        <v>40</v>
      </c>
      <c r="B41" s="9">
        <v>502</v>
      </c>
      <c r="C41" s="10" t="s">
        <v>101</v>
      </c>
      <c r="D41" s="6">
        <v>10</v>
      </c>
      <c r="E41" s="1" t="s">
        <v>102</v>
      </c>
    </row>
    <row r="42" s="1" customFormat="1" ht="25.5" spans="1:5">
      <c r="A42" s="8">
        <v>41</v>
      </c>
      <c r="B42" s="9">
        <v>503</v>
      </c>
      <c r="C42" s="10" t="s">
        <v>103</v>
      </c>
      <c r="D42" s="6">
        <v>10</v>
      </c>
      <c r="E42" s="1" t="s">
        <v>102</v>
      </c>
    </row>
    <row r="43" s="1" customFormat="1" ht="25.5" spans="1:5">
      <c r="A43" s="8">
        <v>42</v>
      </c>
      <c r="B43" s="9">
        <v>504</v>
      </c>
      <c r="C43" s="10" t="s">
        <v>104</v>
      </c>
      <c r="D43" s="6">
        <v>10</v>
      </c>
      <c r="E43" s="1" t="s">
        <v>102</v>
      </c>
    </row>
    <row r="44" s="1" customFormat="1" ht="25.5" spans="1:5">
      <c r="A44" s="8">
        <v>43</v>
      </c>
      <c r="B44" s="9">
        <v>505</v>
      </c>
      <c r="C44" s="10" t="s">
        <v>105</v>
      </c>
      <c r="D44" s="6">
        <v>10</v>
      </c>
      <c r="E44" s="1" t="s">
        <v>102</v>
      </c>
    </row>
    <row r="45" s="1" customFormat="1" ht="25.5" spans="1:5">
      <c r="A45" s="8">
        <v>44</v>
      </c>
      <c r="B45" s="9">
        <v>506</v>
      </c>
      <c r="C45" s="10" t="s">
        <v>106</v>
      </c>
      <c r="D45" s="6">
        <v>10</v>
      </c>
      <c r="E45" s="1" t="s">
        <v>102</v>
      </c>
    </row>
    <row r="46" s="1" customFormat="1" ht="25.5" spans="1:5">
      <c r="A46" s="8">
        <v>45</v>
      </c>
      <c r="B46" s="9">
        <v>507</v>
      </c>
      <c r="C46" s="10" t="s">
        <v>107</v>
      </c>
      <c r="D46" s="6">
        <v>10</v>
      </c>
      <c r="E46" s="1" t="s">
        <v>102</v>
      </c>
    </row>
    <row r="47" s="1" customFormat="1" ht="25.5" spans="1:5">
      <c r="A47" s="8">
        <v>46</v>
      </c>
      <c r="B47" s="9">
        <v>508</v>
      </c>
      <c r="C47" s="10" t="s">
        <v>108</v>
      </c>
      <c r="D47" s="6">
        <v>10</v>
      </c>
      <c r="E47" s="1" t="s">
        <v>102</v>
      </c>
    </row>
    <row r="48" s="1" customFormat="1" ht="25.5" spans="1:5">
      <c r="A48" s="8">
        <v>47</v>
      </c>
      <c r="B48" s="9">
        <v>509</v>
      </c>
      <c r="C48" s="10" t="s">
        <v>109</v>
      </c>
      <c r="D48" s="6">
        <v>10</v>
      </c>
      <c r="E48" s="1" t="s">
        <v>102</v>
      </c>
    </row>
    <row r="49" s="1" customFormat="1" ht="25.5" spans="1:5">
      <c r="A49" s="8">
        <v>48</v>
      </c>
      <c r="B49" s="9">
        <v>510</v>
      </c>
      <c r="C49" s="10" t="s">
        <v>110</v>
      </c>
      <c r="D49" s="6">
        <v>10</v>
      </c>
      <c r="E49" s="1" t="s">
        <v>102</v>
      </c>
    </row>
    <row r="50" s="1" customFormat="1" ht="25.5" spans="1:5">
      <c r="A50" s="8">
        <v>49</v>
      </c>
      <c r="B50" s="9">
        <v>511</v>
      </c>
      <c r="C50" s="10" t="s">
        <v>111</v>
      </c>
      <c r="D50" s="6">
        <v>10</v>
      </c>
      <c r="E50" s="1" t="s">
        <v>102</v>
      </c>
    </row>
    <row r="51" s="1" customFormat="1" ht="25.5" spans="1:5">
      <c r="A51" s="8">
        <v>50</v>
      </c>
      <c r="B51" s="9">
        <v>512</v>
      </c>
      <c r="C51" s="10" t="s">
        <v>112</v>
      </c>
      <c r="D51" s="6">
        <v>10</v>
      </c>
      <c r="E51" s="1" t="s">
        <v>102</v>
      </c>
    </row>
    <row r="52" s="1" customFormat="1" ht="25.5" spans="1:5">
      <c r="A52" s="8">
        <v>51</v>
      </c>
      <c r="B52" s="9">
        <v>513</v>
      </c>
      <c r="C52" s="10" t="s">
        <v>113</v>
      </c>
      <c r="D52" s="6">
        <v>10</v>
      </c>
      <c r="E52" s="1" t="s">
        <v>102</v>
      </c>
    </row>
    <row r="53" s="1" customFormat="1" ht="25.5" spans="1:5">
      <c r="A53" s="8">
        <v>52</v>
      </c>
      <c r="B53" s="9">
        <v>514</v>
      </c>
      <c r="C53" s="10" t="s">
        <v>114</v>
      </c>
      <c r="D53" s="6">
        <v>10</v>
      </c>
      <c r="E53" s="1" t="s">
        <v>102</v>
      </c>
    </row>
    <row r="54" s="1" customFormat="1" ht="25.5" spans="1:5">
      <c r="A54" s="8">
        <v>53</v>
      </c>
      <c r="B54" s="9">
        <v>516</v>
      </c>
      <c r="C54" s="10" t="s">
        <v>115</v>
      </c>
      <c r="D54" s="6">
        <v>10</v>
      </c>
      <c r="E54" s="1" t="s">
        <v>102</v>
      </c>
    </row>
    <row r="55" s="1" customFormat="1" ht="25.5" spans="1:5">
      <c r="A55" s="8">
        <v>54</v>
      </c>
      <c r="B55" s="9">
        <v>517</v>
      </c>
      <c r="C55" s="10" t="s">
        <v>116</v>
      </c>
      <c r="D55" s="6">
        <v>10</v>
      </c>
      <c r="E55" s="1" t="s">
        <v>102</v>
      </c>
    </row>
    <row r="56" s="1" customFormat="1" ht="25.5" spans="1:5">
      <c r="A56" s="8">
        <v>55</v>
      </c>
      <c r="B56" s="9">
        <v>518</v>
      </c>
      <c r="C56" s="10" t="s">
        <v>117</v>
      </c>
      <c r="D56" s="6">
        <v>10</v>
      </c>
      <c r="E56" s="1" t="s">
        <v>102</v>
      </c>
    </row>
    <row r="57" s="1" customFormat="1" ht="25.5" spans="1:5">
      <c r="A57" s="8">
        <v>56</v>
      </c>
      <c r="B57" s="9">
        <v>519</v>
      </c>
      <c r="C57" s="10" t="s">
        <v>118</v>
      </c>
      <c r="D57" s="6">
        <v>10</v>
      </c>
      <c r="E57" s="1" t="s">
        <v>102</v>
      </c>
    </row>
    <row r="58" s="1" customFormat="1" ht="25.5" spans="1:5">
      <c r="A58" s="8">
        <v>57</v>
      </c>
      <c r="B58" s="9">
        <v>521</v>
      </c>
      <c r="C58" s="10" t="s">
        <v>119</v>
      </c>
      <c r="D58" s="6">
        <v>10</v>
      </c>
      <c r="E58" s="1" t="s">
        <v>102</v>
      </c>
    </row>
    <row r="59" s="1" customFormat="1" ht="25.5" spans="1:5">
      <c r="A59" s="8">
        <v>58</v>
      </c>
      <c r="B59" s="9">
        <v>522</v>
      </c>
      <c r="C59" s="10" t="s">
        <v>120</v>
      </c>
      <c r="D59" s="6">
        <v>10</v>
      </c>
      <c r="E59" s="1" t="s">
        <v>102</v>
      </c>
    </row>
    <row r="60" s="1" customFormat="1" ht="25.5" spans="1:5">
      <c r="A60" s="8">
        <v>59</v>
      </c>
      <c r="B60" s="9">
        <v>523</v>
      </c>
      <c r="C60" s="10" t="s">
        <v>121</v>
      </c>
      <c r="D60" s="6">
        <v>10</v>
      </c>
      <c r="E60" s="1" t="s">
        <v>102</v>
      </c>
    </row>
    <row r="61" s="1" customFormat="1" ht="25.5" spans="1:5">
      <c r="A61" s="8">
        <v>60</v>
      </c>
      <c r="B61" s="9">
        <v>524</v>
      </c>
      <c r="C61" s="10" t="s">
        <v>122</v>
      </c>
      <c r="D61" s="6">
        <v>10</v>
      </c>
      <c r="E61" s="1" t="s">
        <v>102</v>
      </c>
    </row>
    <row r="62" s="1" customFormat="1" ht="25.5" spans="1:5">
      <c r="A62" s="8">
        <v>61</v>
      </c>
      <c r="B62" s="9">
        <v>525</v>
      </c>
      <c r="C62" s="10" t="s">
        <v>123</v>
      </c>
      <c r="D62" s="6">
        <v>10</v>
      </c>
      <c r="E62" s="1" t="s">
        <v>102</v>
      </c>
    </row>
    <row r="63" s="1" customFormat="1" ht="25.5" spans="1:5">
      <c r="A63" s="8">
        <v>62</v>
      </c>
      <c r="B63" s="9">
        <v>526</v>
      </c>
      <c r="C63" s="10" t="s">
        <v>124</v>
      </c>
      <c r="D63" s="6">
        <v>10</v>
      </c>
      <c r="E63" s="1" t="s">
        <v>102</v>
      </c>
    </row>
    <row r="64" s="1" customFormat="1" ht="25.5" spans="1:5">
      <c r="A64" s="8">
        <v>63</v>
      </c>
      <c r="B64" s="9">
        <v>527</v>
      </c>
      <c r="C64" s="10" t="s">
        <v>125</v>
      </c>
      <c r="D64" s="6">
        <v>10</v>
      </c>
      <c r="E64" s="1" t="s">
        <v>102</v>
      </c>
    </row>
    <row r="65" s="1" customFormat="1" ht="25.5" spans="1:5">
      <c r="A65" s="8">
        <v>64</v>
      </c>
      <c r="B65" s="9">
        <v>529</v>
      </c>
      <c r="C65" s="10" t="s">
        <v>126</v>
      </c>
      <c r="D65" s="6">
        <v>10</v>
      </c>
      <c r="E65" s="1" t="s">
        <v>102</v>
      </c>
    </row>
    <row r="66" s="1" customFormat="1" ht="25.5" spans="1:5">
      <c r="A66" s="8">
        <v>65</v>
      </c>
      <c r="B66" s="9">
        <v>530</v>
      </c>
      <c r="C66" s="10" t="s">
        <v>127</v>
      </c>
      <c r="D66" s="6">
        <v>10</v>
      </c>
      <c r="E66" s="1" t="s">
        <v>102</v>
      </c>
    </row>
    <row r="67" s="1" customFormat="1" ht="25.5" spans="1:5">
      <c r="A67" s="8">
        <v>66</v>
      </c>
      <c r="B67" s="9">
        <v>531</v>
      </c>
      <c r="C67" s="10" t="s">
        <v>128</v>
      </c>
      <c r="D67" s="6">
        <v>10</v>
      </c>
      <c r="E67" s="1" t="s">
        <v>102</v>
      </c>
    </row>
    <row r="68" s="1" customFormat="1" ht="25.5" spans="1:5">
      <c r="A68" s="8">
        <v>67</v>
      </c>
      <c r="B68" s="9">
        <v>532</v>
      </c>
      <c r="C68" s="10" t="s">
        <v>129</v>
      </c>
      <c r="D68" s="6">
        <v>10</v>
      </c>
      <c r="E68" s="1" t="s">
        <v>102</v>
      </c>
    </row>
    <row r="69" s="1" customFormat="1" ht="25.5" spans="1:5">
      <c r="A69" s="8">
        <v>68</v>
      </c>
      <c r="B69" s="9">
        <v>533</v>
      </c>
      <c r="C69" s="10" t="s">
        <v>130</v>
      </c>
      <c r="D69" s="6">
        <v>10</v>
      </c>
      <c r="E69" s="1" t="s">
        <v>102</v>
      </c>
    </row>
    <row r="70" s="1" customFormat="1" ht="25.5" spans="1:5">
      <c r="A70" s="8">
        <v>69</v>
      </c>
      <c r="B70" s="9">
        <v>534</v>
      </c>
      <c r="C70" s="10" t="s">
        <v>131</v>
      </c>
      <c r="D70" s="6">
        <v>10</v>
      </c>
      <c r="E70" s="1" t="s">
        <v>102</v>
      </c>
    </row>
    <row r="71" s="1" customFormat="1" ht="25.5" spans="1:5">
      <c r="A71" s="8">
        <v>70</v>
      </c>
      <c r="B71" s="9">
        <v>535</v>
      </c>
      <c r="C71" s="10" t="s">
        <v>132</v>
      </c>
      <c r="D71" s="6">
        <v>10</v>
      </c>
      <c r="E71" s="1" t="s">
        <v>102</v>
      </c>
    </row>
    <row r="72" s="1" customFormat="1" ht="25.5" spans="1:5">
      <c r="A72" s="8">
        <v>71</v>
      </c>
      <c r="B72" s="9">
        <v>536</v>
      </c>
      <c r="C72" s="10" t="s">
        <v>133</v>
      </c>
      <c r="D72" s="6">
        <v>10</v>
      </c>
      <c r="E72" s="1" t="s">
        <v>102</v>
      </c>
    </row>
    <row r="73" s="1" customFormat="1" ht="25.5" spans="1:5">
      <c r="A73" s="8">
        <v>72</v>
      </c>
      <c r="B73" s="9">
        <v>537</v>
      </c>
      <c r="C73" s="10" t="s">
        <v>134</v>
      </c>
      <c r="D73" s="6">
        <v>10</v>
      </c>
      <c r="E73" s="1" t="s">
        <v>102</v>
      </c>
    </row>
    <row r="74" s="1" customFormat="1" ht="25.5" spans="1:5">
      <c r="A74" s="8">
        <v>73</v>
      </c>
      <c r="B74" s="9">
        <v>538</v>
      </c>
      <c r="C74" s="10" t="s">
        <v>135</v>
      </c>
      <c r="D74" s="6">
        <v>10</v>
      </c>
      <c r="E74" s="1" t="s">
        <v>102</v>
      </c>
    </row>
    <row r="75" s="2" customFormat="1" spans="1:4">
      <c r="A75" s="12">
        <v>74</v>
      </c>
      <c r="B75" s="12">
        <v>603</v>
      </c>
      <c r="C75" s="13" t="s">
        <v>136</v>
      </c>
      <c r="D75" s="14"/>
    </row>
    <row r="76" s="1" customFormat="1" ht="25.5" spans="1:5">
      <c r="A76" s="8">
        <v>75</v>
      </c>
      <c r="B76" s="9">
        <v>609</v>
      </c>
      <c r="C76" s="10" t="s">
        <v>137</v>
      </c>
      <c r="D76" s="6">
        <v>10</v>
      </c>
      <c r="E76" s="1" t="s">
        <v>138</v>
      </c>
    </row>
    <row r="77" s="1" customFormat="1" ht="25.5" spans="1:5">
      <c r="A77" s="8">
        <v>76</v>
      </c>
      <c r="B77" s="9">
        <v>610</v>
      </c>
      <c r="C77" s="10" t="s">
        <v>139</v>
      </c>
      <c r="D77" s="6">
        <v>10</v>
      </c>
      <c r="E77" s="1" t="s">
        <v>140</v>
      </c>
    </row>
    <row r="78" s="1" customFormat="1" ht="25.5" spans="1:5">
      <c r="A78" s="8">
        <v>77</v>
      </c>
      <c r="B78" s="9">
        <v>615</v>
      </c>
      <c r="C78" s="15" t="s">
        <v>141</v>
      </c>
      <c r="D78" s="6">
        <v>10</v>
      </c>
      <c r="E78" s="1" t="s">
        <v>140</v>
      </c>
    </row>
    <row r="79" s="1" customFormat="1" ht="25.5" spans="1:5">
      <c r="A79" s="8">
        <v>78</v>
      </c>
      <c r="B79" s="9">
        <v>616</v>
      </c>
      <c r="C79" s="15" t="s">
        <v>142</v>
      </c>
      <c r="D79" s="6">
        <v>10</v>
      </c>
      <c r="E79" s="1" t="s">
        <v>140</v>
      </c>
    </row>
    <row r="80" s="1" customFormat="1" ht="25.5" spans="1:5">
      <c r="A80" s="8">
        <v>79</v>
      </c>
      <c r="B80" s="9">
        <v>617</v>
      </c>
      <c r="C80" s="15" t="s">
        <v>143</v>
      </c>
      <c r="D80" s="6">
        <v>10</v>
      </c>
      <c r="E80" s="1" t="s">
        <v>140</v>
      </c>
    </row>
    <row r="81" s="1" customFormat="1" ht="25.5" spans="1:5">
      <c r="A81" s="8">
        <v>80</v>
      </c>
      <c r="B81" s="9">
        <v>619</v>
      </c>
      <c r="C81" s="10" t="s">
        <v>144</v>
      </c>
      <c r="D81" s="6">
        <v>10</v>
      </c>
      <c r="E81" s="1" t="s">
        <v>140</v>
      </c>
    </row>
    <row r="82" s="1" customFormat="1" ht="25.5" spans="1:5">
      <c r="A82" s="8">
        <v>81</v>
      </c>
      <c r="B82" s="9">
        <v>620</v>
      </c>
      <c r="C82" s="10" t="s">
        <v>145</v>
      </c>
      <c r="D82" s="6">
        <v>10</v>
      </c>
      <c r="E82" s="1" t="s">
        <v>140</v>
      </c>
    </row>
    <row r="83" s="1" customFormat="1" ht="25.5" spans="1:5">
      <c r="A83" s="8">
        <v>82</v>
      </c>
      <c r="B83" s="9">
        <v>621</v>
      </c>
      <c r="C83" s="10" t="s">
        <v>146</v>
      </c>
      <c r="D83" s="6">
        <v>10</v>
      </c>
      <c r="E83" s="1" t="s">
        <v>138</v>
      </c>
    </row>
    <row r="84" s="1" customFormat="1" spans="1:5">
      <c r="A84" s="8">
        <v>83</v>
      </c>
      <c r="B84" s="9">
        <v>701</v>
      </c>
      <c r="C84" s="11" t="s">
        <v>147</v>
      </c>
      <c r="D84" s="6">
        <v>8</v>
      </c>
      <c r="E84" s="1" t="s">
        <v>148</v>
      </c>
    </row>
    <row r="85" s="1" customFormat="1" spans="1:5">
      <c r="A85" s="8">
        <v>84</v>
      </c>
      <c r="B85" s="9">
        <v>702</v>
      </c>
      <c r="C85" s="11" t="s">
        <v>149</v>
      </c>
      <c r="D85" s="6">
        <v>6</v>
      </c>
      <c r="E85" s="1" t="s">
        <v>64</v>
      </c>
    </row>
    <row r="86" s="1" customFormat="1" spans="1:5">
      <c r="A86" s="8">
        <v>85</v>
      </c>
      <c r="B86" s="9">
        <v>704</v>
      </c>
      <c r="C86" s="11" t="s">
        <v>150</v>
      </c>
      <c r="D86" s="6">
        <v>8</v>
      </c>
      <c r="E86" s="1" t="s">
        <v>148</v>
      </c>
    </row>
    <row r="87" s="1" customFormat="1" ht="25.5" spans="1:5">
      <c r="A87" s="8">
        <v>86</v>
      </c>
      <c r="B87" s="9">
        <v>705</v>
      </c>
      <c r="C87" s="11" t="s">
        <v>151</v>
      </c>
      <c r="D87" s="6">
        <v>8</v>
      </c>
      <c r="E87" s="1" t="s">
        <v>152</v>
      </c>
    </row>
    <row r="88" s="1" customFormat="1" ht="25.5" spans="1:5">
      <c r="A88" s="8">
        <v>87</v>
      </c>
      <c r="B88" s="9">
        <v>706</v>
      </c>
      <c r="C88" s="10" t="s">
        <v>153</v>
      </c>
      <c r="D88" s="6">
        <v>8</v>
      </c>
      <c r="E88" s="1" t="s">
        <v>152</v>
      </c>
    </row>
    <row r="89" s="1" customFormat="1" ht="25.5" spans="1:5">
      <c r="A89" s="8">
        <v>88</v>
      </c>
      <c r="B89" s="9">
        <v>707</v>
      </c>
      <c r="C89" s="10" t="s">
        <v>154</v>
      </c>
      <c r="D89" s="6">
        <v>8</v>
      </c>
      <c r="E89" s="1" t="s">
        <v>152</v>
      </c>
    </row>
    <row r="90" s="1" customFormat="1" ht="25.5" spans="1:5">
      <c r="A90" s="8">
        <v>89</v>
      </c>
      <c r="B90" s="9">
        <v>708</v>
      </c>
      <c r="C90" s="10" t="s">
        <v>155</v>
      </c>
      <c r="D90" s="6">
        <v>8</v>
      </c>
      <c r="E90" s="1" t="s">
        <v>152</v>
      </c>
    </row>
    <row r="91" s="1" customFormat="1" spans="1:5">
      <c r="A91" s="8">
        <v>90</v>
      </c>
      <c r="B91" s="9">
        <v>711</v>
      </c>
      <c r="C91" s="11" t="s">
        <v>156</v>
      </c>
      <c r="D91" s="6">
        <v>8</v>
      </c>
      <c r="E91" s="1" t="s">
        <v>157</v>
      </c>
    </row>
    <row r="92" s="1" customFormat="1" ht="25.5" spans="1:4">
      <c r="A92" s="8">
        <v>91</v>
      </c>
      <c r="B92" s="8">
        <v>712</v>
      </c>
      <c r="C92" s="16" t="s">
        <v>158</v>
      </c>
      <c r="D92" s="6">
        <v>17</v>
      </c>
    </row>
    <row r="93" s="1" customFormat="1" ht="25.5" spans="1:5">
      <c r="A93" s="8">
        <v>92</v>
      </c>
      <c r="B93" s="9">
        <v>713</v>
      </c>
      <c r="C93" s="16" t="s">
        <v>159</v>
      </c>
      <c r="D93" s="6">
        <v>8</v>
      </c>
      <c r="E93" s="1" t="s">
        <v>157</v>
      </c>
    </row>
    <row r="94" s="1" customFormat="1" spans="1:5">
      <c r="A94" s="8">
        <v>93</v>
      </c>
      <c r="B94" s="9">
        <v>714</v>
      </c>
      <c r="C94" s="16" t="s">
        <v>160</v>
      </c>
      <c r="D94" s="6">
        <v>8</v>
      </c>
      <c r="E94" s="1" t="s">
        <v>157</v>
      </c>
    </row>
    <row r="95" s="1" customFormat="1" ht="25.5" spans="1:5">
      <c r="A95" s="8">
        <v>94</v>
      </c>
      <c r="B95" s="9">
        <v>718</v>
      </c>
      <c r="C95" s="11" t="s">
        <v>161</v>
      </c>
      <c r="D95" s="6">
        <v>8</v>
      </c>
      <c r="E95" s="1" t="s">
        <v>157</v>
      </c>
    </row>
  </sheetData>
  <autoFilter ref="A1:E95">
    <extLst/>
  </autoFilter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УСЗН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свод</vt:lpstr>
      <vt:lpstr>справочник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Булаш Татьяна</dc:creator>
  <cp:lastModifiedBy>User</cp:lastModifiedBy>
  <dcterms:created xsi:type="dcterms:W3CDTF">2009-04-23T09:45:14Z</dcterms:created>
  <cp:lastPrinted>2022-07-12T04:23:27Z</cp:lastPrinted>
  <dcterms:modified xsi:type="dcterms:W3CDTF">2023-01-17T02:25:00Z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7380AC04C6104661A53AF22DA4054405</vt:lpwstr>
  </property>
  <property fmtid="{D5CDD505-2E9C-101B-9397-08002B2CF9AE}" pid="3" name="KSOProductBuildVer">
    <vt:lpwstr>1049-11.2.0.11440</vt:lpwstr>
  </property>
</Properties>
</file>